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3.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4.xml" ContentType="application/vnd.openxmlformats-officedocument.spreadsheetml.table+xml"/>
  <Override PartName="/xl/tables/table5.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360" yWindow="375" windowWidth="19320" windowHeight="11760"/>
  </bookViews>
  <sheets>
    <sheet name="Instructions and Summary" sheetId="11" r:id="rId1"/>
    <sheet name="Buildings" sheetId="2" r:id="rId2"/>
    <sheet name="Supplies (Paper)" sheetId="6" r:id="rId3"/>
    <sheet name="Fleet" sheetId="7" r:id="rId4"/>
    <sheet name="Constants and Conversions" sheetId="9" state="hidden" r:id="rId5"/>
  </sheets>
  <definedNames>
    <definedName name="_xlnm._FilterDatabase" localSheetId="1" hidden="1">Buildings!$A$4:$D$12</definedName>
    <definedName name="_xlnm._FilterDatabase" localSheetId="4" hidden="1">'Constants and Conversions'!$A$3:$C$20</definedName>
    <definedName name="_xlnm._FilterDatabase" localSheetId="3" hidden="1">Fleet!$A$4:$F$23</definedName>
    <definedName name="_xlnm._FilterDatabase" localSheetId="2" hidden="1">'Supplies (Paper)'!$A$4:$M$15</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I5" i="7"/>
  <c r="I6"/>
  <c r="I7"/>
  <c r="I8"/>
  <c r="I10"/>
  <c r="I11"/>
  <c r="I12"/>
  <c r="I13"/>
  <c r="I14"/>
  <c r="I15"/>
  <c r="I16"/>
  <c r="I17"/>
  <c r="I18"/>
  <c r="I19"/>
  <c r="I20"/>
  <c r="I21"/>
  <c r="I22"/>
  <c r="I23"/>
  <c r="C20" i="11"/>
  <c r="D19"/>
  <c r="C19"/>
  <c r="F20" i="2"/>
  <c r="G20"/>
  <c r="G13"/>
  <c r="F13"/>
  <c r="E13"/>
  <c r="H5" i="7"/>
  <c r="H6"/>
  <c r="H7"/>
  <c r="H8"/>
  <c r="H9"/>
  <c r="H24" s="1"/>
  <c r="C21" i="11" s="1"/>
  <c r="C22" s="1"/>
  <c r="H10" i="7"/>
  <c r="H11"/>
  <c r="H12"/>
  <c r="H13"/>
  <c r="H14"/>
  <c r="H15"/>
  <c r="H16"/>
  <c r="H17"/>
  <c r="H18"/>
  <c r="H19"/>
  <c r="H20"/>
  <c r="H21"/>
  <c r="H22"/>
  <c r="H23"/>
  <c r="M17" i="6"/>
  <c r="M16"/>
  <c r="L16"/>
  <c r="K16"/>
  <c r="J17"/>
  <c r="J16"/>
  <c r="I16"/>
  <c r="H16"/>
  <c r="E20" i="2"/>
  <c r="I9" i="7" l="1"/>
  <c r="I24"/>
  <c r="D21" i="11" s="1"/>
  <c r="D22" s="1"/>
  <c r="I28" i="7"/>
  <c r="F10" i="2"/>
  <c r="G10" s="1"/>
  <c r="F11"/>
  <c r="G11" s="1"/>
  <c r="F12"/>
  <c r="G12" s="1"/>
  <c r="F6"/>
  <c r="G6" s="1"/>
  <c r="F8"/>
  <c r="G8" s="1"/>
  <c r="F9"/>
  <c r="F19"/>
  <c r="G19" s="1"/>
  <c r="F18"/>
  <c r="G18" s="1"/>
  <c r="I5" i="6"/>
  <c r="L5" s="1"/>
  <c r="J5"/>
  <c r="M5" s="1"/>
  <c r="I6"/>
  <c r="L6" s="1"/>
  <c r="J6"/>
  <c r="M6" s="1"/>
  <c r="I7"/>
  <c r="L7" s="1"/>
  <c r="J7"/>
  <c r="M7" s="1"/>
  <c r="I8"/>
  <c r="L8" s="1"/>
  <c r="J8"/>
  <c r="M8" s="1"/>
  <c r="I9"/>
  <c r="L9" s="1"/>
  <c r="J9"/>
  <c r="M9" s="1"/>
  <c r="I10"/>
  <c r="L10" s="1"/>
  <c r="J10"/>
  <c r="M10" s="1"/>
  <c r="I11"/>
  <c r="L11" s="1"/>
  <c r="J11"/>
  <c r="M11" s="1"/>
  <c r="I12"/>
  <c r="L12" s="1"/>
  <c r="J12"/>
  <c r="M12" s="1"/>
  <c r="I13"/>
  <c r="L13" s="1"/>
  <c r="J13"/>
  <c r="M13" s="1"/>
  <c r="I14"/>
  <c r="L14" s="1"/>
  <c r="J14"/>
  <c r="M14" s="1"/>
  <c r="I15"/>
  <c r="L15" s="1"/>
  <c r="J15"/>
  <c r="M15" s="1"/>
  <c r="H5"/>
  <c r="K5" s="1"/>
  <c r="H6"/>
  <c r="K6" s="1"/>
  <c r="H7"/>
  <c r="K7" s="1"/>
  <c r="H8"/>
  <c r="K8" s="1"/>
  <c r="H9"/>
  <c r="K9" s="1"/>
  <c r="H10"/>
  <c r="K10" s="1"/>
  <c r="H11"/>
  <c r="K11" s="1"/>
  <c r="H12"/>
  <c r="K12" s="1"/>
  <c r="H13"/>
  <c r="K13" s="1"/>
  <c r="H14"/>
  <c r="K14" s="1"/>
  <c r="H15"/>
  <c r="K15" s="1"/>
  <c r="F5" i="2" l="1"/>
  <c r="G5" s="1"/>
  <c r="G9"/>
  <c r="F7"/>
  <c r="G7" s="1"/>
  <c r="D20" i="11"/>
</calcChain>
</file>

<file path=xl/sharedStrings.xml><?xml version="1.0" encoding="utf-8"?>
<sst xmlns="http://schemas.openxmlformats.org/spreadsheetml/2006/main" count="187" uniqueCount="148">
  <si>
    <r>
      <t>Table 6: PSO Emission Factors – Fleet Fuel Consumption</t>
    </r>
    <r>
      <rPr>
        <b/>
        <sz val="11"/>
        <color indexed="8"/>
        <rFont val="Calibri"/>
        <family val="2"/>
      </rPr>
      <t>*</t>
    </r>
    <phoneticPr fontId="8" type="noConversion"/>
  </si>
  <si>
    <r>
      <t xml:space="preserve"> </t>
    </r>
    <r>
      <rPr>
        <sz val="10.4"/>
        <color indexed="8"/>
        <rFont val="Calibri"/>
        <family val="2"/>
        <scheme val="minor"/>
      </rPr>
      <t>Biodiesel</t>
    </r>
    <r>
      <rPr>
        <sz val="10.4"/>
        <color indexed="8"/>
        <rFont val="Calibri"/>
        <family val="2"/>
      </rPr>
      <t>***</t>
    </r>
    <phoneticPr fontId="8" type="noConversion"/>
  </si>
  <si>
    <t>*** Gasoline CH4 and N2O emission factors (by transport mode) used for biodiesel.</t>
    <phoneticPr fontId="8" type="noConversion"/>
  </si>
  <si>
    <r>
      <t xml:space="preserve"> </t>
    </r>
    <r>
      <rPr>
        <sz val="10.4"/>
        <color indexed="8"/>
        <rFont val="Calibri"/>
        <family val="2"/>
        <scheme val="minor"/>
      </rPr>
      <t>Ethanol</t>
    </r>
    <r>
      <rPr>
        <sz val="10.4"/>
        <color indexed="8"/>
        <rFont val="Calibri"/>
        <family val="2"/>
      </rPr>
      <t>****</t>
    </r>
    <phoneticPr fontId="8" type="noConversion"/>
  </si>
  <si>
    <t>**** Gasoline CH4 and N2O emission factors (by transport mode) used for ethanol.</t>
    <phoneticPr fontId="8" type="noConversion"/>
  </si>
  <si>
    <r>
      <t xml:space="preserve"> </t>
    </r>
    <r>
      <rPr>
        <b/>
        <sz val="10.4"/>
        <color indexed="8"/>
        <rFont val="Calibri"/>
        <family val="2"/>
      </rPr>
      <t xml:space="preserve">Transport Mode </t>
    </r>
    <r>
      <rPr>
        <b/>
        <sz val="11"/>
        <rFont val="Calibri"/>
        <family val="2"/>
      </rPr>
      <t xml:space="preserve"> </t>
    </r>
  </si>
  <si>
    <r>
      <t xml:space="preserve"> </t>
    </r>
    <r>
      <rPr>
        <b/>
        <sz val="10.4"/>
        <color indexed="8"/>
        <rFont val="Calibri"/>
        <family val="2"/>
      </rPr>
      <t xml:space="preserve">Fuel Type </t>
    </r>
    <r>
      <rPr>
        <b/>
        <sz val="11"/>
        <rFont val="Calibri"/>
        <family val="2"/>
      </rPr>
      <t xml:space="preserve"> </t>
    </r>
  </si>
  <si>
    <r>
      <t xml:space="preserve"> </t>
    </r>
    <r>
      <rPr>
        <b/>
        <sz val="10.4"/>
        <color indexed="8"/>
        <rFont val="Calibri"/>
        <family val="2"/>
      </rPr>
      <t xml:space="preserve"> Units </t>
    </r>
    <r>
      <rPr>
        <b/>
        <sz val="11"/>
        <rFont val="Calibri"/>
        <family val="2"/>
      </rPr>
      <t xml:space="preserve"> </t>
    </r>
  </si>
  <si>
    <r>
      <t xml:space="preserve"> </t>
    </r>
    <r>
      <rPr>
        <b/>
        <sz val="10.4"/>
        <color indexed="8"/>
        <rFont val="Calibri"/>
        <family val="2"/>
      </rPr>
      <t xml:space="preserve">CO2 </t>
    </r>
    <r>
      <rPr>
        <b/>
        <sz val="11"/>
        <rFont val="Calibri"/>
        <family val="2"/>
      </rPr>
      <t xml:space="preserve"> </t>
    </r>
  </si>
  <si>
    <r>
      <t xml:space="preserve"> </t>
    </r>
    <r>
      <rPr>
        <b/>
        <sz val="10.4"/>
        <color indexed="8"/>
        <rFont val="Calibri"/>
        <family val="2"/>
      </rPr>
      <t xml:space="preserve">CH4 </t>
    </r>
    <r>
      <rPr>
        <b/>
        <sz val="11"/>
        <rFont val="Calibri"/>
        <family val="2"/>
      </rPr>
      <t xml:space="preserve"> </t>
    </r>
  </si>
  <si>
    <r>
      <t xml:space="preserve"> </t>
    </r>
    <r>
      <rPr>
        <b/>
        <sz val="10.4"/>
        <color indexed="8"/>
        <rFont val="Calibri"/>
        <family val="2"/>
      </rPr>
      <t xml:space="preserve">N2O </t>
    </r>
    <r>
      <rPr>
        <b/>
        <sz val="11"/>
        <rFont val="Calibri"/>
        <family val="2"/>
      </rPr>
      <t xml:space="preserve"> </t>
    </r>
  </si>
  <si>
    <t xml:space="preserve"> 8.5” x 11”  23</t>
  </si>
  <si>
    <t xml:space="preserve"> 8.5” x 11”  24</t>
  </si>
  <si>
    <t>Total Cost</t>
    <phoneticPr fontId="8" type="noConversion"/>
  </si>
  <si>
    <r>
      <t xml:space="preserve"> </t>
    </r>
    <r>
      <rPr>
        <sz val="10.4"/>
        <color indexed="8"/>
        <rFont val="Calibri"/>
        <family val="2"/>
        <scheme val="minor"/>
      </rPr>
      <t xml:space="preserve">C2H3F3 (CF3CH3) </t>
    </r>
    <r>
      <rPr>
        <sz val="11"/>
        <rFont val="Calibri"/>
        <family val="2"/>
        <scheme val="minor"/>
      </rPr>
      <t xml:space="preserve"> </t>
    </r>
  </si>
  <si>
    <r>
      <t xml:space="preserve"> </t>
    </r>
    <r>
      <rPr>
        <sz val="10.4"/>
        <color indexed="8"/>
        <rFont val="Calibri"/>
        <family val="2"/>
        <scheme val="minor"/>
      </rPr>
      <t xml:space="preserve">HFC-227ea </t>
    </r>
    <r>
      <rPr>
        <sz val="11"/>
        <rFont val="Calibri"/>
        <family val="2"/>
        <scheme val="minor"/>
      </rPr>
      <t xml:space="preserve"> </t>
    </r>
  </si>
  <si>
    <r>
      <t xml:space="preserve"> </t>
    </r>
    <r>
      <rPr>
        <sz val="10.4"/>
        <color indexed="8"/>
        <rFont val="Calibri"/>
        <family val="2"/>
        <scheme val="minor"/>
      </rPr>
      <t xml:space="preserve">C3HF7 </t>
    </r>
    <r>
      <rPr>
        <sz val="11"/>
        <rFont val="Calibri"/>
        <family val="2"/>
        <scheme val="minor"/>
      </rPr>
      <t xml:space="preserve"> </t>
    </r>
  </si>
  <si>
    <r>
      <t xml:space="preserve"> </t>
    </r>
    <r>
      <rPr>
        <sz val="10.4"/>
        <color indexed="8"/>
        <rFont val="Calibri"/>
        <family val="2"/>
        <scheme val="minor"/>
      </rPr>
      <t xml:space="preserve">HFC-236fa </t>
    </r>
    <r>
      <rPr>
        <sz val="11"/>
        <rFont val="Calibri"/>
        <family val="2"/>
        <scheme val="minor"/>
      </rPr>
      <t xml:space="preserve"> </t>
    </r>
  </si>
  <si>
    <r>
      <t xml:space="preserve"> </t>
    </r>
    <r>
      <rPr>
        <sz val="10.4"/>
        <color indexed="8"/>
        <rFont val="Calibri"/>
        <family val="2"/>
        <scheme val="minor"/>
      </rPr>
      <t xml:space="preserve">C3H2F6 </t>
    </r>
    <r>
      <rPr>
        <sz val="11"/>
        <rFont val="Calibri"/>
        <family val="2"/>
        <scheme val="minor"/>
      </rPr>
      <t xml:space="preserve"> </t>
    </r>
  </si>
  <si>
    <r>
      <t xml:space="preserve"> </t>
    </r>
    <r>
      <rPr>
        <sz val="10.4"/>
        <color indexed="8"/>
        <rFont val="Calibri"/>
        <family val="2"/>
        <scheme val="minor"/>
      </rPr>
      <t xml:space="preserve">HFC-245ca </t>
    </r>
    <r>
      <rPr>
        <sz val="11"/>
        <rFont val="Calibri"/>
        <family val="2"/>
        <scheme val="minor"/>
      </rPr>
      <t xml:space="preserve"> </t>
    </r>
  </si>
  <si>
    <r>
      <t xml:space="preserve"> </t>
    </r>
    <r>
      <rPr>
        <sz val="10.4"/>
        <color indexed="8"/>
        <rFont val="Calibri"/>
        <family val="2"/>
        <scheme val="minor"/>
      </rPr>
      <t xml:space="preserve">C3H3F5 </t>
    </r>
    <r>
      <rPr>
        <sz val="11"/>
        <rFont val="Calibri"/>
        <family val="2"/>
        <scheme val="minor"/>
      </rPr>
      <t xml:space="preserve"> </t>
    </r>
  </si>
  <si>
    <r>
      <t xml:space="preserve"> </t>
    </r>
    <r>
      <rPr>
        <sz val="10.4"/>
        <color indexed="8"/>
        <rFont val="Calibri"/>
        <family val="2"/>
        <scheme val="minor"/>
      </rPr>
      <t xml:space="preserve">Sulphur hexafluoride </t>
    </r>
    <r>
      <rPr>
        <sz val="11"/>
        <rFont val="Calibri"/>
        <family val="2"/>
        <scheme val="minor"/>
      </rPr>
      <t xml:space="preserve"> </t>
    </r>
  </si>
  <si>
    <r>
      <t xml:space="preserve"> </t>
    </r>
    <r>
      <rPr>
        <sz val="10.4"/>
        <color indexed="8"/>
        <rFont val="Calibri"/>
        <family val="2"/>
        <scheme val="minor"/>
      </rPr>
      <t xml:space="preserve">SF6 </t>
    </r>
    <r>
      <rPr>
        <sz val="11"/>
        <rFont val="Calibri"/>
        <family val="2"/>
        <scheme val="minor"/>
      </rPr>
      <t xml:space="preserve"> </t>
    </r>
  </si>
  <si>
    <t>Table A1: Global Warming Potentials</t>
  </si>
  <si>
    <t xml:space="preserve"> 8.5” x 11”  </t>
  </si>
  <si>
    <t xml:space="preserve"> 8.5” x 14”  </t>
  </si>
  <si>
    <t>Conversions</t>
  </si>
  <si>
    <r>
      <rPr>
        <sz val="10.4"/>
        <color indexed="8"/>
        <rFont val="Calibri"/>
        <family val="2"/>
        <scheme val="minor"/>
      </rPr>
      <t xml:space="preserve">GJ/L </t>
    </r>
    <r>
      <rPr>
        <sz val="11"/>
        <rFont val="Calibri"/>
        <family val="2"/>
        <scheme val="minor"/>
      </rPr>
      <t xml:space="preserve"> Diesel Fuel  </t>
    </r>
  </si>
  <si>
    <r>
      <t xml:space="preserve"> </t>
    </r>
    <r>
      <rPr>
        <b/>
        <sz val="10.4"/>
        <color indexed="8"/>
        <rFont val="Calibri"/>
        <family val="2"/>
        <scheme val="minor"/>
      </rPr>
      <t>11” x 17”</t>
    </r>
    <r>
      <rPr>
        <b/>
        <sz val="11"/>
        <rFont val="Calibri"/>
        <family val="2"/>
        <scheme val="minor"/>
      </rPr>
      <t xml:space="preserve"> </t>
    </r>
  </si>
  <si>
    <t xml:space="preserve"> 8.5” x 11”  2</t>
  </si>
  <si>
    <t xml:space="preserve"> 8.5” x 14”  3</t>
  </si>
  <si>
    <t xml:space="preserve"> 11” x 17” 4</t>
  </si>
  <si>
    <t>Number of Packages*</t>
  </si>
  <si>
    <t>*Based on a 500-sheet package of 20-pound bond paper weighing 2.27, 2.89, and 4.55 kg, respectively, for the three paper sizes.</t>
  </si>
  <si>
    <t>Offset Cost ($)</t>
  </si>
  <si>
    <t>Total</t>
  </si>
  <si>
    <t xml:space="preserve"> 8.5” x 11”  22</t>
  </si>
  <si>
    <t xml:space="preserve"> 8.5” x 14”  33</t>
  </si>
  <si>
    <t xml:space="preserve"> 11” x 17” 44</t>
  </si>
  <si>
    <r>
      <t xml:space="preserve"> </t>
    </r>
    <r>
      <rPr>
        <sz val="10.4"/>
        <color indexed="8"/>
        <rFont val="Calibri"/>
        <family val="2"/>
        <scheme val="minor"/>
      </rPr>
      <t>Natural Gas</t>
    </r>
    <r>
      <rPr>
        <sz val="10.4"/>
        <color indexed="8"/>
        <rFont val="Calibri"/>
        <family val="2"/>
      </rPr>
      <t>**</t>
    </r>
    <r>
      <rPr>
        <sz val="10.4"/>
        <color indexed="8"/>
        <rFont val="Calibri"/>
        <family val="2"/>
        <scheme val="minor"/>
      </rPr>
      <t xml:space="preserve"> </t>
    </r>
    <r>
      <rPr>
        <sz val="11"/>
        <rFont val="Calibri"/>
        <family val="2"/>
        <scheme val="minor"/>
      </rPr>
      <t xml:space="preserve"> </t>
    </r>
    <phoneticPr fontId="8" type="noConversion"/>
  </si>
  <si>
    <r>
      <t xml:space="preserve"> </t>
    </r>
    <r>
      <rPr>
        <sz val="10.4"/>
        <color indexed="8"/>
        <rFont val="Calibri"/>
        <family val="2"/>
        <scheme val="minor"/>
      </rPr>
      <t>Natural Gas</t>
    </r>
    <r>
      <rPr>
        <sz val="10.4"/>
        <color indexed="8"/>
        <rFont val="Calibri"/>
        <family val="2"/>
      </rPr>
      <t>**</t>
    </r>
    <phoneticPr fontId="8" type="noConversion"/>
  </si>
  <si>
    <t>** Adapted from 2009 NIR emission factors converted to kg of compressed natural gas.</t>
    <phoneticPr fontId="8" type="noConversion"/>
  </si>
  <si>
    <t>* Based on Tier 1 or Advance Control emission control technologies.</t>
    <phoneticPr fontId="8" type="noConversion"/>
  </si>
  <si>
    <r>
      <t xml:space="preserve"> </t>
    </r>
    <r>
      <rPr>
        <sz val="10.4"/>
        <color indexed="8"/>
        <rFont val="Calibri"/>
        <family val="2"/>
        <scheme val="minor"/>
      </rPr>
      <t xml:space="preserve">Aviation </t>
    </r>
    <r>
      <rPr>
        <sz val="11"/>
        <rFont val="Calibri"/>
        <family val="2"/>
        <scheme val="minor"/>
      </rPr>
      <t xml:space="preserve"> </t>
    </r>
  </si>
  <si>
    <r>
      <t xml:space="preserve"> </t>
    </r>
    <r>
      <rPr>
        <sz val="10.4"/>
        <color indexed="8"/>
        <rFont val="Calibri"/>
        <family val="2"/>
        <scheme val="minor"/>
      </rPr>
      <t xml:space="preserve">Turbo Fuel </t>
    </r>
    <r>
      <rPr>
        <sz val="11"/>
        <rFont val="Calibri"/>
        <family val="2"/>
        <scheme val="minor"/>
      </rPr>
      <t xml:space="preserve"> </t>
    </r>
  </si>
  <si>
    <r>
      <t xml:space="preserve"> </t>
    </r>
    <r>
      <rPr>
        <sz val="10.4"/>
        <color indexed="8"/>
        <rFont val="Calibri"/>
        <family val="2"/>
        <scheme val="minor"/>
      </rPr>
      <t xml:space="preserve">Various </t>
    </r>
    <r>
      <rPr>
        <sz val="11"/>
        <rFont val="Calibri"/>
        <family val="2"/>
        <scheme val="minor"/>
      </rPr>
      <t xml:space="preserve"> </t>
    </r>
  </si>
  <si>
    <r>
      <t xml:space="preserve"> </t>
    </r>
    <r>
      <rPr>
        <sz val="10.4"/>
        <color indexed="8"/>
        <rFont val="Calibri"/>
        <family val="2"/>
        <scheme val="minor"/>
      </rPr>
      <t xml:space="preserve">Kg/L </t>
    </r>
    <r>
      <rPr>
        <sz val="11"/>
        <rFont val="Calibri"/>
        <family val="2"/>
        <scheme val="minor"/>
      </rPr>
      <t xml:space="preserve"> </t>
    </r>
  </si>
  <si>
    <r>
      <t xml:space="preserve"> </t>
    </r>
    <r>
      <rPr>
        <b/>
        <sz val="10.4"/>
        <color indexed="8"/>
        <rFont val="Calibri"/>
        <family val="2"/>
        <scheme val="minor"/>
      </rPr>
      <t xml:space="preserve">Greenhouse Gas </t>
    </r>
    <r>
      <rPr>
        <sz val="11"/>
        <rFont val="Calibri"/>
        <family val="2"/>
        <scheme val="minor"/>
      </rPr>
      <t xml:space="preserve"> </t>
    </r>
  </si>
  <si>
    <r>
      <t xml:space="preserve"> </t>
    </r>
    <r>
      <rPr>
        <b/>
        <sz val="10.4"/>
        <color indexed="8"/>
        <rFont val="Calibri"/>
        <family val="2"/>
        <scheme val="minor"/>
      </rPr>
      <t xml:space="preserve">Chemical Formula </t>
    </r>
    <r>
      <rPr>
        <sz val="11"/>
        <rFont val="Calibri"/>
        <family val="2"/>
        <scheme val="minor"/>
      </rPr>
      <t xml:space="preserve"> </t>
    </r>
  </si>
  <si>
    <r>
      <t xml:space="preserve"> </t>
    </r>
    <r>
      <rPr>
        <b/>
        <sz val="10.4"/>
        <color indexed="8"/>
        <rFont val="Calibri"/>
        <family val="2"/>
        <scheme val="minor"/>
      </rPr>
      <t>100-Year GWP</t>
    </r>
    <r>
      <rPr>
        <sz val="11"/>
        <rFont val="Calibri"/>
        <family val="2"/>
        <scheme val="minor"/>
      </rPr>
      <t xml:space="preserve"> </t>
    </r>
  </si>
  <si>
    <r>
      <t xml:space="preserve"> </t>
    </r>
    <r>
      <rPr>
        <sz val="10.4"/>
        <color indexed="8"/>
        <rFont val="Calibri"/>
        <family val="2"/>
        <scheme val="minor"/>
      </rPr>
      <t xml:space="preserve">Carbon dioxide </t>
    </r>
    <r>
      <rPr>
        <sz val="11"/>
        <rFont val="Calibri"/>
        <family val="2"/>
        <scheme val="minor"/>
      </rPr>
      <t xml:space="preserve"> </t>
    </r>
  </si>
  <si>
    <r>
      <t xml:space="preserve"> </t>
    </r>
    <r>
      <rPr>
        <sz val="10.4"/>
        <color indexed="8"/>
        <rFont val="Calibri"/>
        <family val="2"/>
        <scheme val="minor"/>
      </rPr>
      <t xml:space="preserve">CO2 </t>
    </r>
    <r>
      <rPr>
        <sz val="11"/>
        <rFont val="Calibri"/>
        <family val="2"/>
        <scheme val="minor"/>
      </rPr>
      <t xml:space="preserve"> </t>
    </r>
  </si>
  <si>
    <r>
      <t xml:space="preserve"> </t>
    </r>
    <r>
      <rPr>
        <sz val="10.4"/>
        <color indexed="8"/>
        <rFont val="Calibri"/>
        <family val="2"/>
        <scheme val="minor"/>
      </rPr>
      <t xml:space="preserve">Methane </t>
    </r>
    <r>
      <rPr>
        <sz val="11"/>
        <rFont val="Calibri"/>
        <family val="2"/>
        <scheme val="minor"/>
      </rPr>
      <t xml:space="preserve"> </t>
    </r>
  </si>
  <si>
    <r>
      <t xml:space="preserve"> </t>
    </r>
    <r>
      <rPr>
        <sz val="10.4"/>
        <color indexed="8"/>
        <rFont val="Calibri"/>
        <family val="2"/>
        <scheme val="minor"/>
      </rPr>
      <t xml:space="preserve">CH4 </t>
    </r>
    <r>
      <rPr>
        <sz val="11"/>
        <rFont val="Calibri"/>
        <family val="2"/>
        <scheme val="minor"/>
      </rPr>
      <t xml:space="preserve"> </t>
    </r>
  </si>
  <si>
    <r>
      <t xml:space="preserve"> </t>
    </r>
    <r>
      <rPr>
        <sz val="10.4"/>
        <color indexed="8"/>
        <rFont val="Calibri"/>
        <family val="2"/>
        <scheme val="minor"/>
      </rPr>
      <t xml:space="preserve">Nitrous oxide </t>
    </r>
    <r>
      <rPr>
        <sz val="11"/>
        <rFont val="Calibri"/>
        <family val="2"/>
        <scheme val="minor"/>
      </rPr>
      <t xml:space="preserve"> </t>
    </r>
  </si>
  <si>
    <r>
      <t xml:space="preserve"> </t>
    </r>
    <r>
      <rPr>
        <sz val="10.4"/>
        <color indexed="8"/>
        <rFont val="Calibri"/>
        <family val="2"/>
        <scheme val="minor"/>
      </rPr>
      <t xml:space="preserve">N2O </t>
    </r>
    <r>
      <rPr>
        <sz val="11"/>
        <rFont val="Calibri"/>
        <family val="2"/>
        <scheme val="minor"/>
      </rPr>
      <t xml:space="preserve"> </t>
    </r>
  </si>
  <si>
    <r>
      <t xml:space="preserve"> </t>
    </r>
    <r>
      <rPr>
        <sz val="10.4"/>
        <color indexed="8"/>
        <rFont val="Calibri"/>
        <family val="2"/>
        <scheme val="minor"/>
      </rPr>
      <t xml:space="preserve">HFC-23 </t>
    </r>
    <r>
      <rPr>
        <sz val="11"/>
        <rFont val="Calibri"/>
        <family val="2"/>
        <scheme val="minor"/>
      </rPr>
      <t xml:space="preserve"> </t>
    </r>
  </si>
  <si>
    <r>
      <t xml:space="preserve"> </t>
    </r>
    <r>
      <rPr>
        <sz val="10.4"/>
        <color indexed="8"/>
        <rFont val="Calibri"/>
        <family val="2"/>
        <scheme val="minor"/>
      </rPr>
      <t xml:space="preserve">CHF3 </t>
    </r>
    <r>
      <rPr>
        <sz val="11"/>
        <rFont val="Calibri"/>
        <family val="2"/>
        <scheme val="minor"/>
      </rPr>
      <t xml:space="preserve"> </t>
    </r>
  </si>
  <si>
    <r>
      <t xml:space="preserve"> </t>
    </r>
    <r>
      <rPr>
        <sz val="10.4"/>
        <color indexed="8"/>
        <rFont val="Calibri"/>
        <family val="2"/>
        <scheme val="minor"/>
      </rPr>
      <t xml:space="preserve">HFC-32 </t>
    </r>
    <r>
      <rPr>
        <sz val="11"/>
        <rFont val="Calibri"/>
        <family val="2"/>
        <scheme val="minor"/>
      </rPr>
      <t xml:space="preserve"> </t>
    </r>
  </si>
  <si>
    <r>
      <t xml:space="preserve"> </t>
    </r>
    <r>
      <rPr>
        <sz val="10.4"/>
        <color indexed="8"/>
        <rFont val="Calibri"/>
        <family val="2"/>
        <scheme val="minor"/>
      </rPr>
      <t xml:space="preserve">CH2F2 </t>
    </r>
    <r>
      <rPr>
        <sz val="11"/>
        <rFont val="Calibri"/>
        <family val="2"/>
        <scheme val="minor"/>
      </rPr>
      <t xml:space="preserve"> </t>
    </r>
  </si>
  <si>
    <r>
      <t xml:space="preserve"> </t>
    </r>
    <r>
      <rPr>
        <sz val="10.4"/>
        <color indexed="8"/>
        <rFont val="Calibri"/>
        <family val="2"/>
        <scheme val="minor"/>
      </rPr>
      <t xml:space="preserve">HFC-41 </t>
    </r>
    <r>
      <rPr>
        <sz val="11"/>
        <rFont val="Calibri"/>
        <family val="2"/>
        <scheme val="minor"/>
      </rPr>
      <t xml:space="preserve"> </t>
    </r>
  </si>
  <si>
    <r>
      <t xml:space="preserve"> </t>
    </r>
    <r>
      <rPr>
        <sz val="10.4"/>
        <color indexed="8"/>
        <rFont val="Calibri"/>
        <family val="2"/>
        <scheme val="minor"/>
      </rPr>
      <t xml:space="preserve">CH3F </t>
    </r>
    <r>
      <rPr>
        <sz val="11"/>
        <rFont val="Calibri"/>
        <family val="2"/>
        <scheme val="minor"/>
      </rPr>
      <t xml:space="preserve"> </t>
    </r>
  </si>
  <si>
    <r>
      <t xml:space="preserve"> </t>
    </r>
    <r>
      <rPr>
        <sz val="10.4"/>
        <color indexed="8"/>
        <rFont val="Calibri"/>
        <family val="2"/>
        <scheme val="minor"/>
      </rPr>
      <t xml:space="preserve">HFC-43-10mee </t>
    </r>
    <r>
      <rPr>
        <sz val="11"/>
        <rFont val="Calibri"/>
        <family val="2"/>
        <scheme val="minor"/>
      </rPr>
      <t xml:space="preserve"> </t>
    </r>
  </si>
  <si>
    <r>
      <t xml:space="preserve"> </t>
    </r>
    <r>
      <rPr>
        <sz val="10.4"/>
        <color indexed="8"/>
        <rFont val="Calibri"/>
        <family val="2"/>
        <scheme val="minor"/>
      </rPr>
      <t xml:space="preserve">C5H2F10 </t>
    </r>
    <r>
      <rPr>
        <sz val="11"/>
        <rFont val="Calibri"/>
        <family val="2"/>
        <scheme val="minor"/>
      </rPr>
      <t xml:space="preserve"> </t>
    </r>
  </si>
  <si>
    <r>
      <t xml:space="preserve"> </t>
    </r>
    <r>
      <rPr>
        <sz val="10.4"/>
        <color indexed="8"/>
        <rFont val="Calibri"/>
        <family val="2"/>
        <scheme val="minor"/>
      </rPr>
      <t xml:space="preserve">HFC-125 </t>
    </r>
    <r>
      <rPr>
        <sz val="11"/>
        <rFont val="Calibri"/>
        <family val="2"/>
        <scheme val="minor"/>
      </rPr>
      <t xml:space="preserve"> </t>
    </r>
  </si>
  <si>
    <r>
      <t xml:space="preserve"> </t>
    </r>
    <r>
      <rPr>
        <sz val="10.4"/>
        <color indexed="8"/>
        <rFont val="Calibri"/>
        <family val="2"/>
        <scheme val="minor"/>
      </rPr>
      <t xml:space="preserve">C2HF5 </t>
    </r>
    <r>
      <rPr>
        <sz val="11"/>
        <rFont val="Calibri"/>
        <family val="2"/>
        <scheme val="minor"/>
      </rPr>
      <t xml:space="preserve"> </t>
    </r>
  </si>
  <si>
    <r>
      <t xml:space="preserve"> </t>
    </r>
    <r>
      <rPr>
        <sz val="10.4"/>
        <color indexed="8"/>
        <rFont val="Calibri"/>
        <family val="2"/>
        <scheme val="minor"/>
      </rPr>
      <t xml:space="preserve">HFC-134 </t>
    </r>
    <r>
      <rPr>
        <sz val="11"/>
        <rFont val="Calibri"/>
        <family val="2"/>
        <scheme val="minor"/>
      </rPr>
      <t xml:space="preserve"> </t>
    </r>
  </si>
  <si>
    <r>
      <t xml:space="preserve"> </t>
    </r>
    <r>
      <rPr>
        <sz val="10.4"/>
        <color indexed="8"/>
        <rFont val="Calibri"/>
        <family val="2"/>
        <scheme val="minor"/>
      </rPr>
      <t>C</t>
    </r>
    <r>
      <rPr>
        <sz val="6.8"/>
        <color indexed="8"/>
        <rFont val="Calibri"/>
        <family val="2"/>
        <scheme val="minor"/>
      </rPr>
      <t>2</t>
    </r>
    <r>
      <rPr>
        <sz val="10.4"/>
        <color indexed="8"/>
        <rFont val="Calibri"/>
        <family val="2"/>
        <scheme val="minor"/>
      </rPr>
      <t>H</t>
    </r>
    <r>
      <rPr>
        <sz val="6.8"/>
        <color indexed="8"/>
        <rFont val="Calibri"/>
        <family val="2"/>
        <scheme val="minor"/>
      </rPr>
      <t>2</t>
    </r>
    <r>
      <rPr>
        <sz val="10.4"/>
        <color indexed="8"/>
        <rFont val="Calibri"/>
        <family val="2"/>
        <scheme val="minor"/>
      </rPr>
      <t>F</t>
    </r>
    <r>
      <rPr>
        <sz val="6.8"/>
        <color indexed="8"/>
        <rFont val="Calibri"/>
        <family val="2"/>
        <scheme val="minor"/>
      </rPr>
      <t>4</t>
    </r>
    <r>
      <rPr>
        <sz val="10.4"/>
        <color indexed="8"/>
        <rFont val="Calibri"/>
        <family val="2"/>
        <scheme val="minor"/>
      </rPr>
      <t xml:space="preserve"> (CHF</t>
    </r>
    <r>
      <rPr>
        <sz val="6.8"/>
        <color indexed="8"/>
        <rFont val="Calibri"/>
        <family val="2"/>
        <scheme val="minor"/>
      </rPr>
      <t>2</t>
    </r>
    <r>
      <rPr>
        <sz val="10.4"/>
        <color indexed="8"/>
        <rFont val="Calibri"/>
        <family val="2"/>
        <scheme val="minor"/>
      </rPr>
      <t>CHF</t>
    </r>
    <r>
      <rPr>
        <sz val="6.8"/>
        <color indexed="8"/>
        <rFont val="Calibri"/>
        <family val="2"/>
        <scheme val="minor"/>
      </rPr>
      <t>2</t>
    </r>
    <r>
      <rPr>
        <sz val="10.4"/>
        <color indexed="8"/>
        <rFont val="Calibri"/>
        <family val="2"/>
        <scheme val="minor"/>
      </rPr>
      <t xml:space="preserve">)  </t>
    </r>
    <r>
      <rPr>
        <sz val="11"/>
        <rFont val="Calibri"/>
        <family val="2"/>
        <scheme val="minor"/>
      </rPr>
      <t xml:space="preserve"> </t>
    </r>
  </si>
  <si>
    <r>
      <t xml:space="preserve"> </t>
    </r>
    <r>
      <rPr>
        <sz val="10.4"/>
        <color indexed="8"/>
        <rFont val="Calibri"/>
        <family val="2"/>
        <scheme val="minor"/>
      </rPr>
      <t xml:space="preserve">HFC-134a </t>
    </r>
    <r>
      <rPr>
        <sz val="11"/>
        <rFont val="Calibri"/>
        <family val="2"/>
        <scheme val="minor"/>
      </rPr>
      <t xml:space="preserve"> </t>
    </r>
  </si>
  <si>
    <r>
      <t xml:space="preserve"> </t>
    </r>
    <r>
      <rPr>
        <sz val="10.4"/>
        <color indexed="8"/>
        <rFont val="Calibri"/>
        <family val="2"/>
        <scheme val="minor"/>
      </rPr>
      <t>C</t>
    </r>
    <r>
      <rPr>
        <sz val="6.8"/>
        <color indexed="8"/>
        <rFont val="Calibri"/>
        <family val="2"/>
        <scheme val="minor"/>
      </rPr>
      <t>2</t>
    </r>
    <r>
      <rPr>
        <sz val="10.4"/>
        <color indexed="8"/>
        <rFont val="Calibri"/>
        <family val="2"/>
        <scheme val="minor"/>
      </rPr>
      <t>H</t>
    </r>
    <r>
      <rPr>
        <sz val="6.8"/>
        <color indexed="8"/>
        <rFont val="Calibri"/>
        <family val="2"/>
        <scheme val="minor"/>
      </rPr>
      <t>2</t>
    </r>
    <r>
      <rPr>
        <sz val="10.4"/>
        <color indexed="8"/>
        <rFont val="Calibri"/>
        <family val="2"/>
        <scheme val="minor"/>
      </rPr>
      <t>F</t>
    </r>
    <r>
      <rPr>
        <sz val="6.8"/>
        <color indexed="8"/>
        <rFont val="Calibri"/>
        <family val="2"/>
        <scheme val="minor"/>
      </rPr>
      <t>4</t>
    </r>
    <r>
      <rPr>
        <sz val="10.4"/>
        <color indexed="8"/>
        <rFont val="Calibri"/>
        <family val="2"/>
        <scheme val="minor"/>
      </rPr>
      <t xml:space="preserve"> (CH</t>
    </r>
    <r>
      <rPr>
        <sz val="6.8"/>
        <color indexed="8"/>
        <rFont val="Calibri"/>
        <family val="2"/>
        <scheme val="minor"/>
      </rPr>
      <t>2</t>
    </r>
    <r>
      <rPr>
        <sz val="10.4"/>
        <color indexed="8"/>
        <rFont val="Calibri"/>
        <family val="2"/>
        <scheme val="minor"/>
      </rPr>
      <t>FCF</t>
    </r>
    <r>
      <rPr>
        <sz val="6.8"/>
        <color indexed="8"/>
        <rFont val="Calibri"/>
        <family val="2"/>
        <scheme val="minor"/>
      </rPr>
      <t>3</t>
    </r>
    <r>
      <rPr>
        <sz val="10.4"/>
        <color indexed="8"/>
        <rFont val="Calibri"/>
        <family val="2"/>
        <scheme val="minor"/>
      </rPr>
      <t xml:space="preserve">)  </t>
    </r>
    <r>
      <rPr>
        <sz val="11"/>
        <rFont val="Calibri"/>
        <family val="2"/>
        <scheme val="minor"/>
      </rPr>
      <t xml:space="preserve"> </t>
    </r>
  </si>
  <si>
    <r>
      <t xml:space="preserve"> </t>
    </r>
    <r>
      <rPr>
        <sz val="10.4"/>
        <color indexed="8"/>
        <rFont val="Calibri"/>
        <family val="2"/>
        <scheme val="minor"/>
      </rPr>
      <t xml:space="preserve">HFC-152a </t>
    </r>
    <r>
      <rPr>
        <sz val="11"/>
        <rFont val="Calibri"/>
        <family val="2"/>
        <scheme val="minor"/>
      </rPr>
      <t xml:space="preserve"> </t>
    </r>
  </si>
  <si>
    <r>
      <t xml:space="preserve"> </t>
    </r>
    <r>
      <rPr>
        <sz val="10.4"/>
        <color indexed="8"/>
        <rFont val="Calibri"/>
        <family val="2"/>
        <scheme val="minor"/>
      </rPr>
      <t>C</t>
    </r>
    <r>
      <rPr>
        <sz val="6.8"/>
        <color indexed="8"/>
        <rFont val="Calibri"/>
        <family val="2"/>
        <scheme val="minor"/>
      </rPr>
      <t>2</t>
    </r>
    <r>
      <rPr>
        <sz val="10.4"/>
        <color indexed="8"/>
        <rFont val="Calibri"/>
        <family val="2"/>
        <scheme val="minor"/>
      </rPr>
      <t>H</t>
    </r>
    <r>
      <rPr>
        <sz val="6.8"/>
        <color indexed="8"/>
        <rFont val="Calibri"/>
        <family val="2"/>
        <scheme val="minor"/>
      </rPr>
      <t>4</t>
    </r>
    <r>
      <rPr>
        <sz val="10.4"/>
        <color indexed="8"/>
        <rFont val="Calibri"/>
        <family val="2"/>
        <scheme val="minor"/>
      </rPr>
      <t>F</t>
    </r>
    <r>
      <rPr>
        <sz val="6.8"/>
        <color indexed="8"/>
        <rFont val="Calibri"/>
        <family val="2"/>
        <scheme val="minor"/>
      </rPr>
      <t>2</t>
    </r>
    <r>
      <rPr>
        <sz val="10.4"/>
        <color indexed="8"/>
        <rFont val="Calibri"/>
        <family val="2"/>
        <scheme val="minor"/>
      </rPr>
      <t xml:space="preserve"> (CH</t>
    </r>
    <r>
      <rPr>
        <sz val="6.8"/>
        <color indexed="8"/>
        <rFont val="Calibri"/>
        <family val="2"/>
        <scheme val="minor"/>
      </rPr>
      <t>3</t>
    </r>
    <r>
      <rPr>
        <sz val="10.4"/>
        <color indexed="8"/>
        <rFont val="Calibri"/>
        <family val="2"/>
        <scheme val="minor"/>
      </rPr>
      <t>CHF</t>
    </r>
    <r>
      <rPr>
        <sz val="6.8"/>
        <color indexed="8"/>
        <rFont val="Calibri"/>
        <family val="2"/>
        <scheme val="minor"/>
      </rPr>
      <t>2</t>
    </r>
    <r>
      <rPr>
        <sz val="10.4"/>
        <color indexed="8"/>
        <rFont val="Calibri"/>
        <family val="2"/>
        <scheme val="minor"/>
      </rPr>
      <t xml:space="preserve">)  </t>
    </r>
    <r>
      <rPr>
        <sz val="11"/>
        <rFont val="Calibri"/>
        <family val="2"/>
        <scheme val="minor"/>
      </rPr>
      <t xml:space="preserve"> </t>
    </r>
  </si>
  <si>
    <r>
      <t xml:space="preserve"> </t>
    </r>
    <r>
      <rPr>
        <sz val="10.4"/>
        <color indexed="8"/>
        <rFont val="Calibri"/>
        <family val="2"/>
        <scheme val="minor"/>
      </rPr>
      <t xml:space="preserve">HFC-143 </t>
    </r>
    <r>
      <rPr>
        <sz val="11"/>
        <rFont val="Calibri"/>
        <family val="2"/>
        <scheme val="minor"/>
      </rPr>
      <t xml:space="preserve"> </t>
    </r>
  </si>
  <si>
    <r>
      <t xml:space="preserve"> </t>
    </r>
    <r>
      <rPr>
        <sz val="10.4"/>
        <color indexed="8"/>
        <rFont val="Calibri"/>
        <family val="2"/>
        <scheme val="minor"/>
      </rPr>
      <t>C</t>
    </r>
    <r>
      <rPr>
        <sz val="6.8"/>
        <color indexed="8"/>
        <rFont val="Calibri"/>
        <family val="2"/>
        <scheme val="minor"/>
      </rPr>
      <t>2</t>
    </r>
    <r>
      <rPr>
        <sz val="10.4"/>
        <color indexed="8"/>
        <rFont val="Calibri"/>
        <family val="2"/>
        <scheme val="minor"/>
      </rPr>
      <t>H</t>
    </r>
    <r>
      <rPr>
        <sz val="6.8"/>
        <color indexed="8"/>
        <rFont val="Calibri"/>
        <family val="2"/>
        <scheme val="minor"/>
      </rPr>
      <t>3</t>
    </r>
    <r>
      <rPr>
        <sz val="10.4"/>
        <color indexed="8"/>
        <rFont val="Calibri"/>
        <family val="2"/>
        <scheme val="minor"/>
      </rPr>
      <t>F</t>
    </r>
    <r>
      <rPr>
        <sz val="6.8"/>
        <color indexed="8"/>
        <rFont val="Calibri"/>
        <family val="2"/>
        <scheme val="minor"/>
      </rPr>
      <t>3</t>
    </r>
    <r>
      <rPr>
        <sz val="10.4"/>
        <color indexed="8"/>
        <rFont val="Calibri"/>
        <family val="2"/>
        <scheme val="minor"/>
      </rPr>
      <t xml:space="preserve"> (CHF</t>
    </r>
    <r>
      <rPr>
        <sz val="6.8"/>
        <color indexed="8"/>
        <rFont val="Calibri"/>
        <family val="2"/>
        <scheme val="minor"/>
      </rPr>
      <t>2</t>
    </r>
    <r>
      <rPr>
        <sz val="10.4"/>
        <color indexed="8"/>
        <rFont val="Calibri"/>
        <family val="2"/>
        <scheme val="minor"/>
      </rPr>
      <t>CH</t>
    </r>
    <r>
      <rPr>
        <sz val="6.8"/>
        <color indexed="8"/>
        <rFont val="Calibri"/>
        <family val="2"/>
        <scheme val="minor"/>
      </rPr>
      <t>2</t>
    </r>
    <r>
      <rPr>
        <sz val="10.4"/>
        <color indexed="8"/>
        <rFont val="Calibri"/>
        <family val="2"/>
        <scheme val="minor"/>
      </rPr>
      <t xml:space="preserve">F)  </t>
    </r>
    <r>
      <rPr>
        <sz val="11"/>
        <rFont val="Calibri"/>
        <family val="2"/>
        <scheme val="minor"/>
      </rPr>
      <t xml:space="preserve"> </t>
    </r>
  </si>
  <si>
    <r>
      <t xml:space="preserve"> </t>
    </r>
    <r>
      <rPr>
        <sz val="10.4"/>
        <color indexed="8"/>
        <rFont val="Calibri"/>
        <family val="2"/>
        <scheme val="minor"/>
      </rPr>
      <t xml:space="preserve">HFC-143a </t>
    </r>
    <r>
      <rPr>
        <sz val="11"/>
        <rFont val="Calibri"/>
        <family val="2"/>
        <scheme val="minor"/>
      </rPr>
      <t xml:space="preserve"> </t>
    </r>
  </si>
  <si>
    <r>
      <t xml:space="preserve"> </t>
    </r>
    <r>
      <rPr>
        <sz val="10.4"/>
        <color indexed="8"/>
        <rFont val="Calibri"/>
        <family val="2"/>
        <scheme val="minor"/>
      </rPr>
      <t xml:space="preserve">City of Kelowna </t>
    </r>
    <r>
      <rPr>
        <sz val="11"/>
        <rFont val="Calibri"/>
        <family val="2"/>
        <scheme val="minor"/>
      </rPr>
      <t xml:space="preserve"> </t>
    </r>
  </si>
  <si>
    <t>Table 3: PSO Emission Factors – Purchased Electricity</t>
  </si>
  <si>
    <r>
      <t xml:space="preserve"> </t>
    </r>
    <r>
      <rPr>
        <b/>
        <sz val="10.4"/>
        <color indexed="8"/>
        <rFont val="Calibri"/>
        <family val="2"/>
        <scheme val="minor"/>
      </rPr>
      <t xml:space="preserve">Emission Factor </t>
    </r>
    <r>
      <rPr>
        <sz val="11"/>
        <rFont val="Calibri"/>
        <family val="2"/>
        <scheme val="minor"/>
      </rPr>
      <t xml:space="preserve"> </t>
    </r>
  </si>
  <si>
    <r>
      <t xml:space="preserve"> </t>
    </r>
    <r>
      <rPr>
        <sz val="10.4"/>
        <color indexed="8"/>
        <rFont val="Calibri"/>
        <family val="2"/>
        <scheme val="minor"/>
      </rPr>
      <t xml:space="preserve">Diesel </t>
    </r>
    <r>
      <rPr>
        <sz val="11"/>
        <rFont val="Calibri"/>
        <family val="2"/>
        <scheme val="minor"/>
      </rPr>
      <t xml:space="preserve"> </t>
    </r>
  </si>
  <si>
    <r>
      <t xml:space="preserve"> </t>
    </r>
    <r>
      <rPr>
        <sz val="10.4"/>
        <color indexed="8"/>
        <rFont val="Calibri"/>
        <family val="2"/>
        <scheme val="minor"/>
      </rPr>
      <t xml:space="preserve">Motorcycle </t>
    </r>
    <r>
      <rPr>
        <sz val="11"/>
        <rFont val="Calibri"/>
        <family val="2"/>
        <scheme val="minor"/>
      </rPr>
      <t xml:space="preserve"> </t>
    </r>
  </si>
  <si>
    <r>
      <t xml:space="preserve"> </t>
    </r>
    <r>
      <rPr>
        <sz val="10.4"/>
        <color indexed="8"/>
        <rFont val="Calibri"/>
        <family val="2"/>
        <scheme val="minor"/>
      </rPr>
      <t xml:space="preserve">Off-Road (Vehicle/ Equipment) </t>
    </r>
    <r>
      <rPr>
        <sz val="11"/>
        <rFont val="Calibri"/>
        <family val="2"/>
        <scheme val="minor"/>
      </rPr>
      <t xml:space="preserve"> </t>
    </r>
  </si>
  <si>
    <r>
      <t xml:space="preserve"> </t>
    </r>
    <r>
      <rPr>
        <sz val="10.4"/>
        <color indexed="8"/>
        <rFont val="Calibri"/>
        <family val="2"/>
        <scheme val="minor"/>
      </rPr>
      <t xml:space="preserve">Marine </t>
    </r>
    <r>
      <rPr>
        <sz val="11"/>
        <rFont val="Calibri"/>
        <family val="2"/>
        <scheme val="minor"/>
      </rPr>
      <t xml:space="preserve"> </t>
    </r>
  </si>
  <si>
    <t>kg/tonne</t>
  </si>
  <si>
    <t>Table 1: PSO Emission Factors – Fuel Combustion in Buildings</t>
  </si>
  <si>
    <r>
      <t xml:space="preserve"> </t>
    </r>
    <r>
      <rPr>
        <b/>
        <sz val="11.1"/>
        <color indexed="8"/>
        <rFont val="Calibri"/>
        <family val="2"/>
        <scheme val="minor"/>
      </rPr>
      <t xml:space="preserve">Fuel Type </t>
    </r>
    <r>
      <rPr>
        <sz val="11"/>
        <rFont val="Calibri"/>
        <family val="2"/>
        <scheme val="minor"/>
      </rPr>
      <t xml:space="preserve"> </t>
    </r>
  </si>
  <si>
    <r>
      <t xml:space="preserve"> </t>
    </r>
    <r>
      <rPr>
        <b/>
        <sz val="11.1"/>
        <color indexed="8"/>
        <rFont val="Calibri"/>
        <family val="2"/>
        <scheme val="minor"/>
      </rPr>
      <t xml:space="preserve">Emission Factor (kg/GJ) </t>
    </r>
    <r>
      <rPr>
        <sz val="11"/>
        <rFont val="Calibri"/>
        <family val="2"/>
        <scheme val="minor"/>
      </rPr>
      <t xml:space="preserve"> </t>
    </r>
  </si>
  <si>
    <r>
      <t xml:space="preserve"> </t>
    </r>
    <r>
      <rPr>
        <b/>
        <sz val="11.1"/>
        <color indexed="8"/>
        <rFont val="Calibri"/>
        <family val="2"/>
        <scheme val="minor"/>
      </rPr>
      <t xml:space="preserve">CO2 </t>
    </r>
    <r>
      <rPr>
        <sz val="11"/>
        <rFont val="Calibri"/>
        <family val="2"/>
        <scheme val="minor"/>
      </rPr>
      <t xml:space="preserve"> </t>
    </r>
  </si>
  <si>
    <r>
      <t xml:space="preserve"> </t>
    </r>
    <r>
      <rPr>
        <b/>
        <sz val="11.1"/>
        <color indexed="8"/>
        <rFont val="Calibri"/>
        <family val="2"/>
        <scheme val="minor"/>
      </rPr>
      <t xml:space="preserve">CH4 </t>
    </r>
    <r>
      <rPr>
        <sz val="11"/>
        <rFont val="Calibri"/>
        <family val="2"/>
        <scheme val="minor"/>
      </rPr>
      <t xml:space="preserve"> </t>
    </r>
  </si>
  <si>
    <r>
      <t xml:space="preserve"> </t>
    </r>
    <r>
      <rPr>
        <b/>
        <sz val="11.1"/>
        <color indexed="8"/>
        <rFont val="Calibri"/>
        <family val="2"/>
        <scheme val="minor"/>
      </rPr>
      <t xml:space="preserve">N2O </t>
    </r>
    <r>
      <rPr>
        <sz val="11"/>
        <rFont val="Calibri"/>
        <family val="2"/>
        <scheme val="minor"/>
      </rPr>
      <t xml:space="preserve"> </t>
    </r>
  </si>
  <si>
    <r>
      <t xml:space="preserve"> </t>
    </r>
    <r>
      <rPr>
        <sz val="10.4"/>
        <color indexed="8"/>
        <rFont val="Calibri"/>
        <family val="2"/>
        <scheme val="minor"/>
      </rPr>
      <t xml:space="preserve">Natural Gas </t>
    </r>
    <r>
      <rPr>
        <sz val="11"/>
        <rFont val="Calibri"/>
        <family val="2"/>
        <scheme val="minor"/>
      </rPr>
      <t xml:space="preserve"> </t>
    </r>
  </si>
  <si>
    <r>
      <t xml:space="preserve"> </t>
    </r>
    <r>
      <rPr>
        <sz val="10.4"/>
        <color indexed="8"/>
        <rFont val="Calibri"/>
        <family val="2"/>
        <scheme val="minor"/>
      </rPr>
      <t xml:space="preserve">Propane </t>
    </r>
    <r>
      <rPr>
        <sz val="11"/>
        <rFont val="Calibri"/>
        <family val="2"/>
        <scheme val="minor"/>
      </rPr>
      <t xml:space="preserve"> </t>
    </r>
  </si>
  <si>
    <r>
      <t xml:space="preserve"> </t>
    </r>
    <r>
      <rPr>
        <sz val="10.4"/>
        <color indexed="8"/>
        <rFont val="Calibri"/>
        <family val="2"/>
        <scheme val="minor"/>
      </rPr>
      <t xml:space="preserve">Light Fuel Oil </t>
    </r>
    <r>
      <rPr>
        <sz val="11"/>
        <rFont val="Calibri"/>
        <family val="2"/>
        <scheme val="minor"/>
      </rPr>
      <t xml:space="preserve"> </t>
    </r>
  </si>
  <si>
    <r>
      <t xml:space="preserve"> </t>
    </r>
    <r>
      <rPr>
        <sz val="10.4"/>
        <color indexed="8"/>
        <rFont val="Calibri"/>
        <family val="2"/>
        <scheme val="minor"/>
      </rPr>
      <t xml:space="preserve">Heavy Fuel Oil </t>
    </r>
    <r>
      <rPr>
        <sz val="11"/>
        <rFont val="Calibri"/>
        <family val="2"/>
        <scheme val="minor"/>
      </rPr>
      <t xml:space="preserve"> </t>
    </r>
  </si>
  <si>
    <r>
      <t xml:space="preserve"> </t>
    </r>
    <r>
      <rPr>
        <sz val="10.4"/>
        <color indexed="8"/>
        <rFont val="Calibri"/>
        <family val="2"/>
        <scheme val="minor"/>
      </rPr>
      <t xml:space="preserve">Kerosene </t>
    </r>
    <r>
      <rPr>
        <sz val="11"/>
        <rFont val="Calibri"/>
        <family val="2"/>
        <scheme val="minor"/>
      </rPr>
      <t xml:space="preserve"> </t>
    </r>
  </si>
  <si>
    <r>
      <t xml:space="preserve"> </t>
    </r>
    <r>
      <rPr>
        <sz val="10.4"/>
        <color indexed="8"/>
        <rFont val="Calibri"/>
        <family val="2"/>
        <scheme val="minor"/>
      </rPr>
      <t xml:space="preserve">Diesel Fuel </t>
    </r>
    <r>
      <rPr>
        <sz val="11"/>
        <rFont val="Calibri"/>
        <family val="2"/>
        <scheme val="minor"/>
      </rPr>
      <t xml:space="preserve"> </t>
    </r>
  </si>
  <si>
    <r>
      <t xml:space="preserve"> </t>
    </r>
    <r>
      <rPr>
        <sz val="10.4"/>
        <color indexed="8"/>
        <rFont val="Calibri"/>
        <family val="2"/>
        <scheme val="minor"/>
      </rPr>
      <t xml:space="preserve">Gasoline </t>
    </r>
    <r>
      <rPr>
        <sz val="11"/>
        <rFont val="Calibri"/>
        <family val="2"/>
        <scheme val="minor"/>
      </rPr>
      <t xml:space="preserve"> </t>
    </r>
  </si>
  <si>
    <r>
      <t xml:space="preserve"> </t>
    </r>
    <r>
      <rPr>
        <sz val="10.4"/>
        <color indexed="8"/>
        <rFont val="Calibri"/>
        <family val="2"/>
        <scheme val="minor"/>
      </rPr>
      <t xml:space="preserve">Wood/Wood Waste </t>
    </r>
    <r>
      <rPr>
        <sz val="11"/>
        <rFont val="Calibri"/>
        <family val="2"/>
        <scheme val="minor"/>
      </rPr>
      <t xml:space="preserve"> </t>
    </r>
  </si>
  <si>
    <r>
      <t xml:space="preserve"> </t>
    </r>
    <r>
      <rPr>
        <sz val="10.4"/>
        <color indexed="8"/>
        <rFont val="Calibri"/>
        <family val="2"/>
        <scheme val="minor"/>
      </rPr>
      <t xml:space="preserve">kg/L </t>
    </r>
    <r>
      <rPr>
        <sz val="11"/>
        <rFont val="Calibri"/>
        <family val="2"/>
        <scheme val="minor"/>
      </rPr>
      <t xml:space="preserve"> </t>
    </r>
  </si>
  <si>
    <r>
      <t xml:space="preserve"> </t>
    </r>
    <r>
      <rPr>
        <sz val="10.4"/>
        <color indexed="8"/>
        <rFont val="Calibri"/>
        <family val="2"/>
        <scheme val="minor"/>
      </rPr>
      <t xml:space="preserve">kg/kg </t>
    </r>
    <r>
      <rPr>
        <sz val="11"/>
        <rFont val="Calibri"/>
        <family val="2"/>
        <scheme val="minor"/>
      </rPr>
      <t xml:space="preserve"> </t>
    </r>
  </si>
  <si>
    <r>
      <t xml:space="preserve"> </t>
    </r>
    <r>
      <rPr>
        <b/>
        <sz val="11.1"/>
        <color indexed="8"/>
        <rFont val="Calibri"/>
        <family val="2"/>
        <scheme val="minor"/>
      </rPr>
      <t xml:space="preserve">Public Utility </t>
    </r>
    <r>
      <rPr>
        <sz val="11"/>
        <rFont val="Calibri"/>
        <family val="2"/>
        <scheme val="minor"/>
      </rPr>
      <t xml:space="preserve"> </t>
    </r>
  </si>
  <si>
    <r>
      <t xml:space="preserve"> </t>
    </r>
    <r>
      <rPr>
        <sz val="10.4"/>
        <color indexed="8"/>
        <rFont val="Calibri"/>
        <family val="2"/>
        <scheme val="minor"/>
      </rPr>
      <t xml:space="preserve">BC Hydro </t>
    </r>
    <r>
      <rPr>
        <sz val="11"/>
        <rFont val="Calibri"/>
        <family val="2"/>
        <scheme val="minor"/>
      </rPr>
      <t xml:space="preserve"> </t>
    </r>
  </si>
  <si>
    <t xml:space="preserve"> 8.5” x 11”  222</t>
  </si>
  <si>
    <t xml:space="preserve"> *Emission Factors for Use in Reporting
Public Sector Greenhouse Gas Emissions
VERSION 2.0
Prepared for:
Climate Action Secretariat
Ministry of Environment
By:
Shared Services BC
September 15, 2009</t>
  </si>
  <si>
    <t>Fleet</t>
  </si>
  <si>
    <t>Buildings</t>
  </si>
  <si>
    <t>Supplies (Paper)</t>
  </si>
  <si>
    <t>$/tonne eCO2</t>
  </si>
  <si>
    <t>Table 5: PSO Emission Factors – Office Paper*</t>
  </si>
  <si>
    <t xml:space="preserve"> Energy Conversion Factor (GJ/kWh)  </t>
  </si>
  <si>
    <t xml:space="preserve"> Emission Factor(kg/GJ)  </t>
  </si>
  <si>
    <r>
      <t xml:space="preserve"> </t>
    </r>
    <r>
      <rPr>
        <sz val="11.1"/>
        <color indexed="8"/>
        <rFont val="Calibri"/>
        <family val="2"/>
        <scheme val="minor"/>
      </rPr>
      <t xml:space="preserve">Recycled Content (%) </t>
    </r>
    <r>
      <rPr>
        <sz val="11"/>
        <rFont val="Calibri"/>
        <family val="2"/>
        <scheme val="minor"/>
      </rPr>
      <t xml:space="preserve"> </t>
    </r>
  </si>
  <si>
    <r>
      <t xml:space="preserve"> </t>
    </r>
    <r>
      <rPr>
        <sz val="11.1"/>
        <color indexed="8"/>
        <rFont val="Calibri"/>
        <family val="2"/>
        <scheme val="minor"/>
      </rPr>
      <t>Emission Factor (tCO</t>
    </r>
    <r>
      <rPr>
        <sz val="6.8"/>
        <color indexed="8"/>
        <rFont val="Calibri"/>
        <family val="2"/>
        <scheme val="minor"/>
      </rPr>
      <t>2</t>
    </r>
    <r>
      <rPr>
        <sz val="11.1"/>
        <color indexed="8"/>
        <rFont val="Calibri"/>
        <family val="2"/>
        <scheme val="minor"/>
      </rPr>
      <t xml:space="preserve">e/GWh) </t>
    </r>
    <r>
      <rPr>
        <sz val="11"/>
        <rFont val="Calibri"/>
        <family val="2"/>
        <scheme val="minor"/>
      </rPr>
      <t xml:space="preserve"> </t>
    </r>
  </si>
  <si>
    <t>tCO2e</t>
  </si>
  <si>
    <t>Total tCO2e</t>
  </si>
  <si>
    <t>kWh/GWh</t>
  </si>
  <si>
    <t>GJ</t>
  </si>
  <si>
    <t>1) Legend / Color Coding</t>
  </si>
  <si>
    <t>YOU ONLY NEED TO FILL THE GREEN CELLS!</t>
  </si>
  <si>
    <t>:</t>
  </si>
  <si>
    <t>Enter your own project facts and figures here</t>
  </si>
  <si>
    <t>Fixed numbers provided to you                       [you don't have to add anything to these cells]</t>
  </si>
  <si>
    <t>Automatically calculated figures                        [you don't have to add anything to these cells]</t>
  </si>
  <si>
    <t>2) Tool Use Description</t>
  </si>
  <si>
    <r>
      <t xml:space="preserve"> </t>
    </r>
    <r>
      <rPr>
        <b/>
        <sz val="11.1"/>
        <color theme="1"/>
        <rFont val="Calibri"/>
        <family val="2"/>
        <scheme val="minor"/>
      </rPr>
      <t>Emission Factor (kg CO</t>
    </r>
    <r>
      <rPr>
        <b/>
        <sz val="6.8"/>
        <color theme="1"/>
        <rFont val="Calibri"/>
        <family val="2"/>
        <scheme val="minor"/>
      </rPr>
      <t>2</t>
    </r>
    <r>
      <rPr>
        <b/>
        <sz val="11.1"/>
        <color theme="1"/>
        <rFont val="Calibri"/>
        <family val="2"/>
        <scheme val="minor"/>
      </rPr>
      <t xml:space="preserve">e/pkg) </t>
    </r>
    <r>
      <rPr>
        <b/>
        <sz val="11"/>
        <color theme="1"/>
        <rFont val="Calibri"/>
        <family val="2"/>
        <scheme val="minor"/>
      </rPr>
      <t xml:space="preserve"> </t>
    </r>
  </si>
  <si>
    <t>Carbon Offset Cost Calculator</t>
  </si>
  <si>
    <t>Note to the reader: this tab holds contstands and conversions factors that are used in the calculation tabs.  This is why it was made invisible (Hidden).</t>
  </si>
  <si>
    <t>Constants and Conversions</t>
  </si>
  <si>
    <t>Cost  ($)</t>
  </si>
  <si>
    <t>Amount of Fuel (L)</t>
  </si>
  <si>
    <t xml:space="preserve">Record the number of packages of each type of paper, defined by size and % recycled content. </t>
  </si>
  <si>
    <t>kWh</t>
  </si>
  <si>
    <t>Fleet Emissions and Offset Costs</t>
  </si>
  <si>
    <t>Supplies Emissions and Offset Costs</t>
  </si>
  <si>
    <t>Building Emissions and Offset Costs</t>
  </si>
  <si>
    <t>Buildings:</t>
  </si>
  <si>
    <t>Supplies (Paper):</t>
  </si>
  <si>
    <t>Fleet:</t>
  </si>
  <si>
    <t>Complete this task in each of the tabs.</t>
  </si>
  <si>
    <t>Please input the amount of material that you are saving in the green field, the yellow field will provide you with your eCO2 Emissions savings and the dollar value of these offsets.</t>
  </si>
  <si>
    <t>Record the number amount of GJ for Heating fuel, the number of kWh.</t>
  </si>
  <si>
    <t>For each type of vehicle and fuel class record the amount of fuel.</t>
  </si>
  <si>
    <t>Carbon Emissions (tonnes of eCO2)</t>
  </si>
  <si>
    <r>
      <t xml:space="preserve">Carbon Emissions </t>
    </r>
    <r>
      <rPr>
        <b/>
        <sz val="11"/>
        <color theme="1"/>
        <rFont val="Calibri"/>
        <family val="2"/>
        <scheme val="minor"/>
      </rPr>
      <t>(</t>
    </r>
    <r>
      <rPr>
        <b/>
        <sz val="11"/>
        <color theme="1"/>
        <rFont val="Calibri"/>
        <family val="2"/>
      </rPr>
      <t>tonnes of eCO2</t>
    </r>
    <r>
      <rPr>
        <b/>
        <sz val="11"/>
        <color theme="1"/>
        <rFont val="Calibri"/>
        <family val="2"/>
        <scheme val="minor"/>
      </rPr>
      <t>)</t>
    </r>
  </si>
  <si>
    <t xml:space="preserve"> Light-duty Vehicle*</t>
  </si>
  <si>
    <t xml:space="preserve"> Heavy-duty Vehicle*</t>
  </si>
  <si>
    <r>
      <t xml:space="preserve"> </t>
    </r>
    <r>
      <rPr>
        <sz val="10.4"/>
        <color indexed="8"/>
        <rFont val="Calibri"/>
        <family val="2"/>
        <scheme val="minor"/>
      </rPr>
      <t>Light-duty Truck (includes SUV and Minivan)</t>
    </r>
    <r>
      <rPr>
        <sz val="6.8"/>
        <color indexed="8"/>
        <rFont val="Calibri"/>
        <family val="2"/>
        <scheme val="minor"/>
      </rPr>
      <t xml:space="preserve">* </t>
    </r>
    <r>
      <rPr>
        <sz val="11"/>
        <rFont val="Calibri"/>
        <family val="2"/>
        <scheme val="minor"/>
      </rPr>
      <t xml:space="preserve"> </t>
    </r>
  </si>
  <si>
    <t>3) Summary: Total Emissions and Carbon Offsets Cost</t>
  </si>
  <si>
    <t>Carbon Offsets Cost ($)</t>
  </si>
</sst>
</file>

<file path=xl/styles.xml><?xml version="1.0" encoding="utf-8"?>
<styleSheet xmlns="http://schemas.openxmlformats.org/spreadsheetml/2006/main">
  <numFmts count="1">
    <numFmt numFmtId="164" formatCode="&quot;$&quot;#,##0.00"/>
  </numFmts>
  <fonts count="23">
    <font>
      <sz val="11"/>
      <color theme="1"/>
      <name val="Calibri"/>
      <family val="2"/>
      <scheme val="minor"/>
    </font>
    <font>
      <b/>
      <sz val="11"/>
      <color theme="1"/>
      <name val="Calibri"/>
      <family val="2"/>
      <scheme val="minor"/>
    </font>
    <font>
      <b/>
      <sz val="11.1"/>
      <color indexed="8"/>
      <name val="Calibri"/>
      <family val="2"/>
      <scheme val="minor"/>
    </font>
    <font>
      <sz val="11"/>
      <name val="Calibri"/>
      <family val="2"/>
      <scheme val="minor"/>
    </font>
    <font>
      <sz val="10.4"/>
      <color indexed="8"/>
      <name val="Calibri"/>
      <family val="2"/>
      <scheme val="minor"/>
    </font>
    <font>
      <sz val="6.8"/>
      <color indexed="8"/>
      <name val="Calibri"/>
      <family val="2"/>
      <scheme val="minor"/>
    </font>
    <font>
      <b/>
      <sz val="10.4"/>
      <color indexed="8"/>
      <name val="Calibri"/>
      <family val="2"/>
      <scheme val="minor"/>
    </font>
    <font>
      <b/>
      <sz val="11"/>
      <name val="Calibri"/>
      <family val="2"/>
      <scheme val="minor"/>
    </font>
    <font>
      <sz val="8"/>
      <name val="Verdana"/>
    </font>
    <font>
      <b/>
      <sz val="11"/>
      <color indexed="8"/>
      <name val="Calibri"/>
      <family val="2"/>
    </font>
    <font>
      <sz val="10.4"/>
      <color indexed="8"/>
      <name val="Calibri"/>
      <family val="2"/>
    </font>
    <font>
      <sz val="11"/>
      <name val="Calibri"/>
      <family val="2"/>
    </font>
    <font>
      <b/>
      <sz val="11"/>
      <name val="Calibri"/>
      <family val="2"/>
    </font>
    <font>
      <b/>
      <sz val="10.4"/>
      <color indexed="8"/>
      <name val="Calibri"/>
      <family val="2"/>
    </font>
    <font>
      <sz val="11.1"/>
      <color indexed="8"/>
      <name val="Calibri"/>
      <family val="2"/>
      <scheme val="minor"/>
    </font>
    <font>
      <sz val="11"/>
      <color rgb="FFFF0000"/>
      <name val="Calibri"/>
      <family val="2"/>
      <scheme val="minor"/>
    </font>
    <font>
      <b/>
      <u/>
      <sz val="11"/>
      <color theme="1"/>
      <name val="Calibri"/>
      <family val="2"/>
      <scheme val="minor"/>
    </font>
    <font>
      <u/>
      <sz val="11"/>
      <color theme="1"/>
      <name val="Calibri"/>
      <family val="2"/>
      <scheme val="minor"/>
    </font>
    <font>
      <b/>
      <sz val="11.1"/>
      <color theme="1"/>
      <name val="Calibri"/>
      <family val="2"/>
      <scheme val="minor"/>
    </font>
    <font>
      <b/>
      <sz val="6.8"/>
      <color theme="1"/>
      <name val="Calibri"/>
      <family val="2"/>
      <scheme val="minor"/>
    </font>
    <font>
      <b/>
      <sz val="11"/>
      <color theme="1"/>
      <name val="Calibri"/>
      <family val="2"/>
    </font>
    <font>
      <b/>
      <sz val="26"/>
      <color theme="1"/>
      <name val="Calibri"/>
      <family val="2"/>
      <scheme val="minor"/>
    </font>
    <font>
      <b/>
      <sz val="20"/>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00B0F0"/>
        <bgColor indexed="64"/>
      </patternFill>
    </fill>
    <fill>
      <patternFill patternType="solid">
        <fgColor theme="0" tint="-0.14999847407452621"/>
        <bgColor theme="0" tint="-0.14999847407452621"/>
      </patternFill>
    </fill>
    <fill>
      <patternFill patternType="solid">
        <fgColor theme="0" tint="-0.14999847407452621"/>
        <bgColor indexed="64"/>
      </patternFill>
    </fill>
  </fills>
  <borders count="34">
    <border>
      <left/>
      <right/>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style="thin">
        <color indexed="64"/>
      </left>
      <right/>
      <top/>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1">
    <xf numFmtId="0" fontId="0" fillId="0" borderId="0"/>
  </cellStyleXfs>
  <cellXfs count="128">
    <xf numFmtId="0" fontId="0" fillId="0" borderId="0" xfId="0"/>
    <xf numFmtId="0" fontId="3" fillId="0" borderId="0" xfId="0" applyNumberFormat="1" applyFont="1" applyFill="1" applyBorder="1" applyAlignment="1" applyProtection="1"/>
    <xf numFmtId="0" fontId="1" fillId="0" borderId="0" xfId="0" applyFont="1" applyAlignment="1">
      <alignment horizontal="center"/>
    </xf>
    <xf numFmtId="0" fontId="7" fillId="0" borderId="0" xfId="0" applyNumberFormat="1" applyFont="1" applyFill="1" applyBorder="1" applyAlignment="1" applyProtection="1"/>
    <xf numFmtId="164" fontId="7" fillId="0" borderId="0" xfId="0" applyNumberFormat="1" applyFont="1" applyFill="1" applyBorder="1" applyAlignment="1" applyProtection="1"/>
    <xf numFmtId="0" fontId="12" fillId="0" borderId="0" xfId="0" applyNumberFormat="1" applyFont="1" applyFill="1" applyBorder="1" applyAlignment="1" applyProtection="1"/>
    <xf numFmtId="0" fontId="0" fillId="0" borderId="0" xfId="0" applyProtection="1"/>
    <xf numFmtId="0" fontId="0" fillId="0" borderId="0" xfId="0" applyAlignment="1">
      <alignment wrapText="1"/>
    </xf>
    <xf numFmtId="0" fontId="1" fillId="0" borderId="0" xfId="0" applyFont="1"/>
    <xf numFmtId="0" fontId="3" fillId="0" borderId="2" xfId="0" applyNumberFormat="1" applyFont="1" applyFill="1" applyBorder="1" applyAlignment="1" applyProtection="1"/>
    <xf numFmtId="0" fontId="3" fillId="0" borderId="3" xfId="0" applyNumberFormat="1" applyFont="1" applyFill="1" applyBorder="1" applyAlignment="1" applyProtection="1"/>
    <xf numFmtId="0" fontId="3" fillId="3" borderId="0" xfId="0" applyNumberFormat="1" applyFont="1" applyFill="1" applyBorder="1" applyAlignment="1" applyProtection="1"/>
    <xf numFmtId="0" fontId="3" fillId="4" borderId="4" xfId="0" applyNumberFormat="1" applyFont="1" applyFill="1" applyBorder="1" applyAlignment="1" applyProtection="1"/>
    <xf numFmtId="0" fontId="3" fillId="4" borderId="5" xfId="0" applyNumberFormat="1" applyFont="1" applyFill="1" applyBorder="1" applyAlignment="1" applyProtection="1"/>
    <xf numFmtId="0" fontId="0" fillId="0" borderId="0" xfId="0" applyBorder="1"/>
    <xf numFmtId="0" fontId="0" fillId="0" borderId="0" xfId="0" applyFill="1"/>
    <xf numFmtId="0" fontId="16" fillId="5" borderId="0" xfId="0" applyFont="1" applyFill="1"/>
    <xf numFmtId="0" fontId="17" fillId="5" borderId="0" xfId="0" applyFont="1" applyFill="1"/>
    <xf numFmtId="0" fontId="0" fillId="5" borderId="0" xfId="0" applyFill="1"/>
    <xf numFmtId="0" fontId="0" fillId="2" borderId="12" xfId="0" applyFill="1" applyBorder="1" applyAlignment="1">
      <alignment horizontal="right" vertical="top"/>
    </xf>
    <xf numFmtId="0" fontId="0" fillId="6" borderId="0" xfId="0" applyFill="1" applyAlignment="1">
      <alignment horizontal="right" vertical="top"/>
    </xf>
    <xf numFmtId="0" fontId="0" fillId="7" borderId="0" xfId="0" applyFill="1" applyAlignment="1">
      <alignment horizontal="right" vertical="top"/>
    </xf>
    <xf numFmtId="0" fontId="0" fillId="0" borderId="0" xfId="0" applyFill="1" applyAlignment="1">
      <alignment horizontal="right"/>
    </xf>
    <xf numFmtId="0" fontId="17" fillId="5" borderId="0" xfId="0" applyFont="1" applyFill="1" applyBorder="1"/>
    <xf numFmtId="0" fontId="0" fillId="0" borderId="0" xfId="0" applyAlignment="1"/>
    <xf numFmtId="0" fontId="3" fillId="6" borderId="0" xfId="0" applyNumberFormat="1" applyFont="1" applyFill="1" applyBorder="1" applyAlignment="1" applyProtection="1"/>
    <xf numFmtId="0" fontId="3" fillId="7" borderId="5" xfId="0" applyNumberFormat="1" applyFont="1" applyFill="1" applyBorder="1" applyAlignment="1" applyProtection="1"/>
    <xf numFmtId="164" fontId="3" fillId="7" borderId="6" xfId="0" applyNumberFormat="1" applyFont="1" applyFill="1" applyBorder="1" applyAlignment="1" applyProtection="1"/>
    <xf numFmtId="164" fontId="3" fillId="7" borderId="0" xfId="0" applyNumberFormat="1" applyFont="1" applyFill="1" applyBorder="1" applyAlignment="1" applyProtection="1"/>
    <xf numFmtId="164" fontId="3" fillId="0" borderId="0" xfId="0" applyNumberFormat="1" applyFont="1" applyFill="1" applyBorder="1" applyAlignment="1" applyProtection="1"/>
    <xf numFmtId="0" fontId="3" fillId="0" borderId="10" xfId="0" applyNumberFormat="1" applyFont="1" applyFill="1" applyBorder="1" applyAlignment="1" applyProtection="1"/>
    <xf numFmtId="0" fontId="1" fillId="0" borderId="16" xfId="0" applyFont="1" applyBorder="1" applyAlignment="1">
      <alignment horizontal="center"/>
    </xf>
    <xf numFmtId="0" fontId="1" fillId="0" borderId="7" xfId="0" applyFont="1" applyBorder="1" applyAlignment="1" applyProtection="1">
      <alignment horizontal="center"/>
    </xf>
    <xf numFmtId="164" fontId="7" fillId="0" borderId="3" xfId="0" applyNumberFormat="1" applyFont="1" applyFill="1" applyBorder="1" applyAlignment="1" applyProtection="1"/>
    <xf numFmtId="0" fontId="3" fillId="6" borderId="2" xfId="0" applyNumberFormat="1" applyFont="1" applyFill="1" applyBorder="1" applyAlignment="1" applyProtection="1">
      <alignment horizontal="center"/>
    </xf>
    <xf numFmtId="0" fontId="3" fillId="2" borderId="0" xfId="0" applyNumberFormat="1" applyFont="1" applyFill="1" applyBorder="1" applyAlignment="1" applyProtection="1">
      <protection locked="0"/>
    </xf>
    <xf numFmtId="1" fontId="3" fillId="7" borderId="0" xfId="0" applyNumberFormat="1" applyFont="1" applyFill="1" applyBorder="1" applyAlignment="1" applyProtection="1"/>
    <xf numFmtId="164" fontId="3" fillId="7" borderId="3" xfId="0" applyNumberFormat="1" applyFont="1" applyFill="1" applyBorder="1" applyAlignment="1" applyProtection="1"/>
    <xf numFmtId="0" fontId="3" fillId="0" borderId="2" xfId="0" applyFont="1" applyFill="1" applyBorder="1" applyAlignment="1" applyProtection="1"/>
    <xf numFmtId="0" fontId="3" fillId="0" borderId="0" xfId="0" applyFont="1" applyFill="1" applyBorder="1" applyAlignment="1" applyProtection="1"/>
    <xf numFmtId="0" fontId="0" fillId="0" borderId="4" xfId="0" applyBorder="1" applyAlignment="1" applyProtection="1">
      <alignment horizontal="center"/>
    </xf>
    <xf numFmtId="0" fontId="0" fillId="0" borderId="5" xfId="0" applyBorder="1" applyProtection="1"/>
    <xf numFmtId="164" fontId="0" fillId="4" borderId="5" xfId="0" applyNumberFormat="1" applyFill="1" applyBorder="1" applyProtection="1"/>
    <xf numFmtId="0" fontId="3" fillId="8" borderId="16" xfId="0" applyNumberFormat="1" applyFont="1" applyFill="1" applyBorder="1" applyAlignment="1"/>
    <xf numFmtId="0" fontId="3" fillId="8" borderId="17" xfId="0" applyNumberFormat="1" applyFont="1" applyFill="1" applyBorder="1" applyAlignment="1"/>
    <xf numFmtId="0" fontId="3" fillId="8" borderId="2" xfId="0" applyNumberFormat="1" applyFont="1" applyFill="1" applyBorder="1" applyAlignment="1"/>
    <xf numFmtId="0" fontId="3" fillId="8" borderId="3" xfId="0" applyNumberFormat="1" applyFont="1" applyFill="1" applyBorder="1" applyAlignment="1"/>
    <xf numFmtId="0" fontId="3" fillId="0" borderId="4" xfId="0" applyNumberFormat="1" applyFont="1" applyFill="1" applyBorder="1" applyAlignment="1"/>
    <xf numFmtId="0" fontId="3" fillId="0" borderId="6" xfId="0" applyNumberFormat="1" applyFont="1" applyFill="1" applyBorder="1" applyAlignment="1"/>
    <xf numFmtId="0" fontId="0" fillId="9" borderId="0" xfId="0" applyFill="1" applyAlignment="1"/>
    <xf numFmtId="0" fontId="22" fillId="0" borderId="0" xfId="0" applyFont="1"/>
    <xf numFmtId="0" fontId="11" fillId="3" borderId="0" xfId="0" applyNumberFormat="1" applyFont="1" applyFill="1" applyBorder="1" applyAlignment="1" applyProtection="1"/>
    <xf numFmtId="0" fontId="0" fillId="2" borderId="0" xfId="0" applyFill="1" applyBorder="1"/>
    <xf numFmtId="0" fontId="0" fillId="0" borderId="0" xfId="0" applyFill="1" applyAlignment="1" applyProtection="1">
      <alignment vertical="center" wrapText="1"/>
      <protection locked="0"/>
    </xf>
    <xf numFmtId="0" fontId="1" fillId="0" borderId="10" xfId="0" applyFont="1" applyBorder="1"/>
    <xf numFmtId="0" fontId="1" fillId="0" borderId="0" xfId="0" applyFont="1" applyBorder="1"/>
    <xf numFmtId="0" fontId="1" fillId="0" borderId="23" xfId="0" applyFont="1" applyBorder="1"/>
    <xf numFmtId="0" fontId="1" fillId="0" borderId="24" xfId="0" applyFont="1" applyBorder="1"/>
    <xf numFmtId="1" fontId="3" fillId="7" borderId="23" xfId="0" applyNumberFormat="1" applyFont="1" applyFill="1" applyBorder="1" applyAlignment="1" applyProtection="1"/>
    <xf numFmtId="164" fontId="3" fillId="7" borderId="23" xfId="0" applyNumberFormat="1" applyFont="1" applyFill="1" applyBorder="1" applyAlignment="1" applyProtection="1"/>
    <xf numFmtId="164" fontId="3" fillId="7" borderId="26" xfId="0" applyNumberFormat="1" applyFont="1" applyFill="1" applyBorder="1" applyAlignment="1" applyProtection="1"/>
    <xf numFmtId="164" fontId="9" fillId="4" borderId="4" xfId="0" applyNumberFormat="1" applyFont="1" applyFill="1" applyBorder="1" applyProtection="1"/>
    <xf numFmtId="1" fontId="0" fillId="7" borderId="6" xfId="0" applyNumberFormat="1" applyFill="1" applyBorder="1" applyProtection="1"/>
    <xf numFmtId="1" fontId="3" fillId="7" borderId="28" xfId="0" applyNumberFormat="1" applyFont="1" applyFill="1" applyBorder="1" applyAlignment="1" applyProtection="1"/>
    <xf numFmtId="164" fontId="3" fillId="7" borderId="28" xfId="0" applyNumberFormat="1" applyFont="1" applyFill="1" applyBorder="1" applyAlignment="1" applyProtection="1"/>
    <xf numFmtId="164" fontId="3" fillId="7" borderId="27" xfId="0" applyNumberFormat="1" applyFont="1" applyFill="1" applyBorder="1" applyAlignment="1" applyProtection="1"/>
    <xf numFmtId="0" fontId="3" fillId="6" borderId="16" xfId="0" applyNumberFormat="1" applyFont="1" applyFill="1" applyBorder="1" applyAlignment="1" applyProtection="1">
      <alignment horizontal="center"/>
    </xf>
    <xf numFmtId="0" fontId="3" fillId="6" borderId="15" xfId="0" applyNumberFormat="1" applyFont="1" applyFill="1" applyBorder="1" applyAlignment="1" applyProtection="1"/>
    <xf numFmtId="0" fontId="3" fillId="2" borderId="15" xfId="0" applyNumberFormat="1" applyFont="1" applyFill="1" applyBorder="1" applyAlignment="1" applyProtection="1">
      <protection locked="0"/>
    </xf>
    <xf numFmtId="1" fontId="3" fillId="7" borderId="15" xfId="0" applyNumberFormat="1" applyFont="1" applyFill="1" applyBorder="1" applyAlignment="1" applyProtection="1"/>
    <xf numFmtId="164" fontId="3" fillId="7" borderId="15" xfId="0" applyNumberFormat="1" applyFont="1" applyFill="1" applyBorder="1" applyAlignment="1" applyProtection="1"/>
    <xf numFmtId="164" fontId="3" fillId="7" borderId="17" xfId="0" applyNumberFormat="1" applyFont="1" applyFill="1" applyBorder="1" applyAlignment="1" applyProtection="1"/>
    <xf numFmtId="164" fontId="3" fillId="7" borderId="29" xfId="0" applyNumberFormat="1" applyFont="1" applyFill="1" applyBorder="1" applyAlignment="1" applyProtection="1"/>
    <xf numFmtId="0" fontId="0" fillId="0" borderId="0" xfId="0" applyFont="1" applyFill="1"/>
    <xf numFmtId="0" fontId="0" fillId="0" borderId="0" xfId="0" applyFont="1" applyFill="1" applyAlignment="1" applyProtection="1">
      <alignment vertical="center" wrapText="1"/>
      <protection locked="0"/>
    </xf>
    <xf numFmtId="0" fontId="0" fillId="0" borderId="0" xfId="0" applyFill="1" applyAlignment="1" applyProtection="1">
      <alignment vertical="center"/>
      <protection locked="0"/>
    </xf>
    <xf numFmtId="164" fontId="3" fillId="7" borderId="24" xfId="0" applyNumberFormat="1" applyFont="1" applyFill="1" applyBorder="1" applyAlignment="1" applyProtection="1"/>
    <xf numFmtId="164" fontId="3" fillId="7" borderId="25" xfId="0" applyNumberFormat="1" applyFont="1" applyFill="1" applyBorder="1" applyAlignment="1" applyProtection="1"/>
    <xf numFmtId="164" fontId="3" fillId="7" borderId="30" xfId="0" applyNumberFormat="1" applyFont="1" applyFill="1" applyBorder="1" applyAlignment="1" applyProtection="1"/>
    <xf numFmtId="0" fontId="16" fillId="0" borderId="0" xfId="0" applyFont="1" applyAlignment="1">
      <alignment horizontal="right"/>
    </xf>
    <xf numFmtId="0" fontId="1" fillId="0" borderId="0" xfId="0" applyFont="1" applyBorder="1" applyAlignment="1"/>
    <xf numFmtId="0" fontId="0" fillId="0" borderId="15" xfId="0" applyFill="1" applyBorder="1"/>
    <xf numFmtId="0" fontId="0" fillId="0" borderId="31" xfId="0" applyFill="1" applyBorder="1"/>
    <xf numFmtId="0" fontId="0" fillId="0" borderId="32" xfId="0" applyFill="1" applyBorder="1"/>
    <xf numFmtId="0" fontId="1" fillId="0" borderId="33" xfId="0" applyFont="1" applyBorder="1"/>
    <xf numFmtId="1" fontId="3" fillId="7" borderId="5" xfId="0" applyNumberFormat="1" applyFont="1" applyFill="1" applyBorder="1" applyAlignment="1" applyProtection="1"/>
    <xf numFmtId="1" fontId="0" fillId="0" borderId="5" xfId="0" applyNumberFormat="1" applyBorder="1" applyProtection="1"/>
    <xf numFmtId="1" fontId="9" fillId="4" borderId="4" xfId="0" applyNumberFormat="1" applyFont="1" applyFill="1" applyBorder="1" applyProtection="1"/>
    <xf numFmtId="1" fontId="0" fillId="7" borderId="0" xfId="0" applyNumberFormat="1" applyFill="1"/>
    <xf numFmtId="1" fontId="0" fillId="7" borderId="23" xfId="0" applyNumberFormat="1" applyFill="1" applyBorder="1"/>
    <xf numFmtId="0" fontId="0" fillId="2" borderId="0" xfId="0" applyFill="1" applyProtection="1">
      <protection locked="0"/>
    </xf>
    <xf numFmtId="0" fontId="0" fillId="2" borderId="0" xfId="0" applyFill="1" applyBorder="1" applyProtection="1">
      <protection locked="0"/>
    </xf>
    <xf numFmtId="0" fontId="0" fillId="2" borderId="23" xfId="0" applyFill="1" applyBorder="1" applyProtection="1">
      <protection locked="0"/>
    </xf>
    <xf numFmtId="0" fontId="3" fillId="2" borderId="23" xfId="0" applyNumberFormat="1" applyFont="1" applyFill="1" applyBorder="1" applyAlignment="1" applyProtection="1">
      <protection locked="0"/>
    </xf>
    <xf numFmtId="164" fontId="0" fillId="0" borderId="0" xfId="0" applyNumberFormat="1"/>
    <xf numFmtId="0" fontId="21" fillId="0" borderId="7" xfId="0" applyFont="1" applyBorder="1" applyAlignment="1">
      <alignment horizontal="center"/>
    </xf>
    <xf numFmtId="0" fontId="21" fillId="0" borderId="8" xfId="0" applyFont="1" applyBorder="1" applyAlignment="1">
      <alignment horizontal="center"/>
    </xf>
    <xf numFmtId="0" fontId="21" fillId="0" borderId="1" xfId="0" applyFont="1" applyBorder="1" applyAlignment="1">
      <alignment horizontal="center"/>
    </xf>
    <xf numFmtId="0" fontId="15" fillId="0" borderId="9" xfId="0" applyFont="1" applyFill="1" applyBorder="1" applyAlignment="1">
      <alignment horizontal="center"/>
    </xf>
    <xf numFmtId="0" fontId="15" fillId="0" borderId="10" xfId="0" applyFont="1" applyFill="1" applyBorder="1" applyAlignment="1">
      <alignment horizontal="center"/>
    </xf>
    <xf numFmtId="0" fontId="15" fillId="0" borderId="11" xfId="0" applyFont="1" applyFill="1" applyBorder="1" applyAlignment="1">
      <alignment horizont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vertical="top" wrapText="1"/>
    </xf>
    <xf numFmtId="0" fontId="7" fillId="0" borderId="18" xfId="0" applyNumberFormat="1" applyFont="1" applyFill="1" applyBorder="1" applyAlignment="1">
      <alignment horizontal="center"/>
    </xf>
    <xf numFmtId="0" fontId="7" fillId="0" borderId="19" xfId="0" applyNumberFormat="1" applyFont="1" applyFill="1" applyBorder="1" applyAlignment="1">
      <alignment horizontal="center"/>
    </xf>
    <xf numFmtId="0" fontId="7" fillId="0" borderId="20" xfId="0" applyNumberFormat="1" applyFont="1" applyFill="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1" fillId="0" borderId="7" xfId="0" applyNumberFormat="1" applyFont="1" applyFill="1" applyBorder="1" applyAlignment="1" applyProtection="1">
      <alignment horizontal="center"/>
    </xf>
    <xf numFmtId="0" fontId="1" fillId="0" borderId="8"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xf>
    <xf numFmtId="164" fontId="1" fillId="0" borderId="7" xfId="0" applyNumberFormat="1" applyFont="1" applyFill="1" applyBorder="1" applyAlignment="1" applyProtection="1">
      <alignment horizontal="center"/>
    </xf>
    <xf numFmtId="164" fontId="1" fillId="0" borderId="8" xfId="0" applyNumberFormat="1" applyFont="1" applyFill="1" applyBorder="1" applyAlignment="1" applyProtection="1">
      <alignment horizontal="center"/>
    </xf>
    <xf numFmtId="164" fontId="1" fillId="0" borderId="1" xfId="0" applyNumberFormat="1" applyFont="1" applyFill="1" applyBorder="1" applyAlignment="1" applyProtection="1">
      <alignment horizontal="center"/>
    </xf>
    <xf numFmtId="164" fontId="20" fillId="0" borderId="7" xfId="0" applyNumberFormat="1" applyFont="1" applyFill="1" applyBorder="1" applyAlignment="1" applyProtection="1">
      <alignment horizontal="center"/>
    </xf>
    <xf numFmtId="0" fontId="1" fillId="0" borderId="7" xfId="0" applyFont="1" applyBorder="1" applyAlignment="1" applyProtection="1">
      <alignment horizontal="center"/>
    </xf>
    <xf numFmtId="0" fontId="1" fillId="0" borderId="8" xfId="0" applyFont="1" applyBorder="1" applyAlignment="1" applyProtection="1">
      <alignment horizontal="center"/>
    </xf>
    <xf numFmtId="0" fontId="1" fillId="0" borderId="1" xfId="0" applyFont="1" applyBorder="1" applyAlignment="1" applyProtection="1">
      <alignment horizontal="center"/>
    </xf>
    <xf numFmtId="0" fontId="1" fillId="0" borderId="0" xfId="0" applyFont="1" applyAlignment="1">
      <alignment horizontal="center"/>
    </xf>
    <xf numFmtId="0" fontId="3" fillId="0" borderId="0" xfId="0" applyNumberFormat="1" applyFont="1" applyFill="1" applyBorder="1" applyAlignment="1" applyProtection="1">
      <alignment horizontal="center"/>
    </xf>
    <xf numFmtId="0" fontId="0" fillId="0" borderId="0" xfId="0" applyAlignment="1">
      <alignment horizontal="center"/>
    </xf>
    <xf numFmtId="0" fontId="0" fillId="0" borderId="21" xfId="0" applyBorder="1" applyAlignment="1">
      <alignment horizontal="center"/>
    </xf>
    <xf numFmtId="0" fontId="0" fillId="0" borderId="22" xfId="0" applyBorder="1" applyAlignment="1">
      <alignment horizontal="center"/>
    </xf>
    <xf numFmtId="1" fontId="0" fillId="7" borderId="9" xfId="0" applyNumberFormat="1" applyFill="1" applyBorder="1" applyAlignment="1" applyProtection="1">
      <alignment horizontal="center" vertical="center" wrapText="1"/>
      <protection locked="0"/>
    </xf>
    <xf numFmtId="1" fontId="0" fillId="7" borderId="24" xfId="0" applyNumberFormat="1" applyFill="1" applyBorder="1" applyAlignment="1">
      <alignment horizontal="center"/>
    </xf>
    <xf numFmtId="1" fontId="0" fillId="7" borderId="25" xfId="0" applyNumberFormat="1" applyFill="1" applyBorder="1" applyAlignment="1">
      <alignment horizontal="center"/>
    </xf>
  </cellXfs>
  <cellStyles count="1">
    <cellStyle name="Normal" xfId="0" builtinId="0"/>
  </cellStyles>
  <dxfs count="60">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numFmt numFmtId="164" formatCode="&quot;$&quot;#,##0.00"/>
      <fill>
        <patternFill patternType="solid">
          <fgColor indexed="64"/>
          <bgColor rgb="FF00B0F0"/>
        </patternFill>
      </fill>
    </dxf>
    <dxf>
      <numFmt numFmtId="1" formatCode="0"/>
      <fill>
        <patternFill patternType="solid">
          <fgColor indexed="64"/>
          <bgColor rgb="FF00B0F0"/>
        </patternFill>
      </fill>
    </dxf>
    <dxf>
      <numFmt numFmtId="0" formatCode="General"/>
      <fill>
        <patternFill patternType="solid">
          <fgColor indexed="64"/>
          <bgColor rgb="FF92D05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FF0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FF0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FF0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164" formatCode="&quot;$&quot;#,##0.00"/>
      <fill>
        <patternFill patternType="solid">
          <fgColor indexed="64"/>
          <bgColor rgb="FF00B0F0"/>
        </patternFill>
      </fill>
      <alignment horizontal="general" vertical="bottom" textRotation="0" wrapText="0" indent="0" relativeIndent="0" justifyLastLine="0" shrinkToFit="0" mergeCell="0" readingOrder="0"/>
      <border diagonalUp="0" diagonalDown="0">
        <left/>
        <right style="medium">
          <color indexed="64"/>
        </right>
        <top/>
        <bottom/>
      </border>
      <protection locked="1" hidden="0"/>
    </dxf>
    <dxf>
      <font>
        <b val="0"/>
        <i val="0"/>
        <strike val="0"/>
        <condense val="0"/>
        <extend val="0"/>
        <outline val="0"/>
        <shadow val="0"/>
        <u val="none"/>
        <vertAlign val="baseline"/>
        <sz val="11"/>
        <color auto="1"/>
        <name val="Calibri"/>
        <scheme val="minor"/>
      </font>
      <numFmt numFmtId="164" formatCode="&quot;$&quot;#,##0.00"/>
      <fill>
        <patternFill patternType="solid">
          <fgColor indexed="64"/>
          <bgColor rgb="FF00B0F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164" formatCode="&quot;$&quot;#,##0.00"/>
      <fill>
        <patternFill patternType="solid">
          <fgColor indexed="64"/>
          <bgColor rgb="FF00B0F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1" formatCode="0"/>
      <fill>
        <patternFill patternType="solid">
          <fgColor indexed="64"/>
          <bgColor rgb="FF00B0F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1" formatCode="0"/>
      <fill>
        <patternFill patternType="solid">
          <fgColor indexed="64"/>
          <bgColor rgb="FF00B0F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1" formatCode="0"/>
      <fill>
        <patternFill patternType="solid">
          <fgColor indexed="64"/>
          <bgColor rgb="FF00B0F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92D050"/>
        </patternFill>
      </fill>
      <alignment horizontal="general" vertical="bottom" textRotation="0" wrapText="0" indent="0" relativeIndent="0" justifyLastLine="0" shrinkToFit="0" mergeCell="0" readingOrder="0"/>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92D050"/>
        </patternFill>
      </fill>
      <alignment horizontal="general" vertical="bottom" textRotation="0" wrapText="0" indent="0" relativeIndent="0" justifyLastLine="0" shrinkToFit="0" mergeCell="0" readingOrder="0"/>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92D050"/>
        </patternFill>
      </fill>
      <alignment horizontal="general" vertical="bottom" textRotation="0" wrapText="0" indent="0" relativeIndent="0" justifyLastLine="0" shrinkToFit="0" mergeCell="0" readingOrder="0"/>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C00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C00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C00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C000"/>
        </patternFill>
      </fill>
      <alignment horizontal="center" vertical="bottom" textRotation="0" wrapText="0" indent="0" relativeIndent="0" justifyLastLine="0" shrinkToFit="0" mergeCell="0" readingOrder="0"/>
      <border diagonalUp="0" diagonalDown="0">
        <left style="medium">
          <color indexed="64"/>
        </left>
        <right/>
        <top/>
        <bottom/>
      </border>
      <protection locked="1" hidden="0"/>
    </dxf>
    <dxf>
      <font>
        <b val="0"/>
        <i val="0"/>
        <strike val="0"/>
        <condense val="0"/>
        <extend val="0"/>
        <outline val="0"/>
        <shadow val="0"/>
        <u val="none"/>
        <vertAlign val="baseline"/>
        <sz val="11"/>
        <color auto="1"/>
        <name val="Calibri"/>
        <scheme val="minor"/>
      </font>
      <numFmt numFmtId="165" formatCode="\$#,##0.00"/>
      <fill>
        <patternFill patternType="none">
          <fgColor indexed="64"/>
          <bgColor indexed="65"/>
        </patternFill>
      </fill>
      <alignment horizontal="general" vertical="bottom" textRotation="0" wrapText="0" indent="0" relativeIndent="0" justifyLastLine="0" shrinkToFit="0" mergeCell="0" readingOrder="0"/>
      <protection locked="1" hidden="0"/>
    </dxf>
    <dxf>
      <font>
        <b/>
        <i val="0"/>
        <strike val="0"/>
        <condense val="0"/>
        <extend val="0"/>
        <outline val="0"/>
        <shadow val="0"/>
        <u val="none"/>
        <vertAlign val="baseline"/>
        <sz val="11"/>
        <color auto="1"/>
        <name val="Calibri"/>
        <scheme val="minor"/>
      </font>
      <numFmt numFmtId="164" formatCode="&quot;$&quot;#,##0.00"/>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164" formatCode="&quot;$&quot;#,##0.00"/>
      <fill>
        <patternFill patternType="solid">
          <fgColor indexed="64"/>
          <bgColor rgb="FF00B0F0"/>
        </patternFill>
      </fill>
      <alignment horizontal="general" vertical="bottom" textRotation="0" wrapText="0" indent="0" relativeIndent="0" justifyLastLine="0" shrinkToFit="0" mergeCell="0" readingOrder="0"/>
      <border diagonalUp="0" diagonalDown="0" outline="0">
        <left/>
        <right style="medium">
          <color indexed="64"/>
        </right>
        <top/>
        <bottom style="medium">
          <color indexed="64"/>
        </bottom>
      </border>
      <protection locked="1" hidden="0"/>
    </dxf>
    <dxf>
      <font>
        <b val="0"/>
        <i val="0"/>
        <strike val="0"/>
        <condense val="0"/>
        <extend val="0"/>
        <outline val="0"/>
        <shadow val="0"/>
        <u val="none"/>
        <vertAlign val="baseline"/>
        <sz val="11"/>
        <color auto="1"/>
        <name val="Calibri"/>
        <scheme val="minor"/>
      </font>
      <numFmt numFmtId="164" formatCode="&quot;$&quot;#,##0.00"/>
      <fill>
        <patternFill patternType="solid">
          <fgColor indexed="64"/>
          <bgColor rgb="FF00B0F0"/>
        </patternFill>
      </fill>
      <alignment horizontal="general" vertical="bottom" textRotation="0" wrapText="0" indent="0" relativeIndent="0" justifyLastLine="0" shrinkToFit="0" mergeCell="0" readingOrder="0"/>
      <border diagonalUp="0" diagonalDown="0">
        <left/>
        <right style="medium">
          <color indexed="64"/>
        </right>
        <top/>
        <bottom/>
      </border>
      <protection locked="1" hidden="0"/>
    </dxf>
    <dxf>
      <font>
        <b val="0"/>
        <i val="0"/>
        <strike val="0"/>
        <condense val="0"/>
        <extend val="0"/>
        <outline val="0"/>
        <shadow val="0"/>
        <u val="none"/>
        <vertAlign val="baseline"/>
        <sz val="11"/>
        <color auto="1"/>
        <name val="Calibri"/>
        <scheme val="minor"/>
      </font>
      <numFmt numFmtId="1" formatCode="0"/>
      <fill>
        <patternFill patternType="solid">
          <fgColor indexed="64"/>
          <bgColor rgb="FF00B0F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numFmt numFmtId="1" formatCode="0"/>
      <fill>
        <patternFill patternType="solid">
          <fgColor indexed="64"/>
          <bgColor rgb="FF00B0F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00B0F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00B0F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fill>
        <patternFill patternType="solid">
          <fgColor indexed="64"/>
          <bgColor rgb="FFFFC000"/>
        </patternFill>
      </fill>
      <border diagonalUp="0" diagonalDown="0" outline="0">
        <left/>
        <right/>
        <top style="medium">
          <color auto="1"/>
        </top>
        <bottom style="medium">
          <color auto="1"/>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fill>
        <patternFill patternType="solid">
          <fgColor indexed="64"/>
          <bgColor rgb="FFFFC000"/>
        </patternFill>
      </fill>
      <border diagonalUp="0" diagonalDown="0" outline="0">
        <left/>
        <right/>
        <top style="medium">
          <color auto="1"/>
        </top>
        <bottom style="medium">
          <color auto="1"/>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relativeIndent="0" justifyLastLine="0" shrinkToFit="0" mergeCell="0" readingOrder="0"/>
      <border diagonalUp="0" diagonalDown="0" outline="0">
        <left style="medium">
          <color indexed="64"/>
        </left>
        <right/>
        <top/>
        <bottom style="medium">
          <color indexed="64"/>
        </bottom>
      </border>
      <protection locked="1" hidden="0"/>
    </dxf>
    <dxf>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164" formatCode="&quot;$&quot;#,##0.00"/>
      <fill>
        <patternFill patternType="solid">
          <fgColor indexed="64"/>
          <bgColor rgb="FF00B0F0"/>
        </patternFill>
      </fill>
      <alignment horizontal="general" vertical="bottom" textRotation="0" wrapText="0" indent="0" relativeIndent="0" justifyLastLine="0" shrinkToFit="0" mergeCell="0" readingOrder="0"/>
      <border diagonalUp="0" diagonalDown="0" outline="0">
        <left/>
        <right style="medium">
          <color indexed="64"/>
        </right>
        <top/>
        <bottom style="medium">
          <color indexed="64"/>
        </bottom>
      </border>
      <protection locked="1" hidden="0"/>
    </dxf>
    <dxf>
      <fill>
        <patternFill patternType="solid">
          <fgColor indexed="64"/>
          <bgColor rgb="FF00B0F0"/>
        </patternFill>
      </fill>
    </dxf>
    <dxf>
      <font>
        <b val="0"/>
        <i val="0"/>
        <strike val="0"/>
        <condense val="0"/>
        <extend val="0"/>
        <outline val="0"/>
        <shadow val="0"/>
        <u val="none"/>
        <vertAlign val="baseline"/>
        <sz val="11"/>
        <color auto="1"/>
        <name val="Calibri"/>
        <scheme val="minor"/>
      </font>
      <numFmt numFmtId="1" formatCode="0"/>
      <fill>
        <patternFill patternType="solid">
          <fgColor indexed="64"/>
          <bgColor rgb="FF00B0F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numFmt numFmtId="1" formatCode="0"/>
      <fill>
        <patternFill patternType="solid">
          <fgColor indexed="64"/>
          <bgColor rgb="FF00B0F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00B0F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92D050"/>
        </patternFill>
      </fill>
      <alignment horizontal="general" vertical="bottom" textRotation="0" wrapText="0" indent="0" relativeIndent="0" justifyLastLine="0" shrinkToFit="0" mergeCell="0" readingOrder="0"/>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00B0F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C000"/>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fill>
        <patternFill patternType="solid">
          <fgColor indexed="64"/>
          <bgColor rgb="FFFFC00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relativeIndent="0" justifyLastLine="0" shrinkToFit="0" mergeCell="0" readingOrder="0"/>
      <border diagonalUp="0" diagonalDown="0" outline="0">
        <left/>
        <right/>
        <top/>
        <bottom style="medium">
          <color indexed="64"/>
        </bottom>
      </border>
      <protection locked="1" hidden="0"/>
    </dxf>
    <dxf>
      <fill>
        <patternFill patternType="solid">
          <fgColor indexed="64"/>
          <bgColor rgb="FFFFC00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relativeIndent="0" justifyLastLine="0" shrinkToFit="0" mergeCell="0" readingOrder="0"/>
      <border diagonalUp="0" diagonalDown="0" outline="0">
        <left style="medium">
          <color indexed="64"/>
        </left>
        <right/>
        <top/>
        <bottom style="medium">
          <color indexed="64"/>
        </bottom>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relativeIndent="0" justifyLastLine="0" shrinkToFit="0" mergeCell="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0" indent="0" relativeIndent="0" justifyLastLine="0" shrinkToFit="0" mergeCell="0" readingOrder="0"/>
      <protection locked="1" hidden="0"/>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le1" displayName="Table1" ref="A4:G13" totalsRowCount="1" headerRowDxfId="59" dataDxfId="58">
  <autoFilter ref="A4:G12">
    <filterColumn colId="4"/>
    <filterColumn colId="5"/>
    <filterColumn colId="6"/>
  </autoFilter>
  <tableColumns count="7">
    <tableColumn id="1" name=" Fuel Type  " dataDxfId="57" totalsRowDxfId="56"/>
    <tableColumn id="4" name=" CO2  " dataDxfId="55" totalsRowDxfId="54"/>
    <tableColumn id="5" name=" CH4  " dataDxfId="53" totalsRowDxfId="52"/>
    <tableColumn id="6" name=" N2O  " totalsRowLabel="Total" dataDxfId="51" totalsRowDxfId="50"/>
    <tableColumn id="8" name="GJ" totalsRowFunction="custom" dataDxfId="49" totalsRowDxfId="48">
      <calculatedColumnFormula>#REF!*#REF!</calculatedColumnFormula>
      <totalsRowFormula>SUM([GJ])</totalsRowFormula>
    </tableColumn>
    <tableColumn id="9" name="tCO2e" totalsRowFunction="custom" dataDxfId="47" totalsRowDxfId="46">
      <calculatedColumnFormula>((Table1[[#This Row],[GJ]]*Table1[[#This Row],[ CO2  ]]*'Constants and Conversions'!$C$4)+(Table1[[#This Row],[GJ]]*Table1[[#This Row],[ CH4  ]]*Table8[[#This Row],[ 100-Year GWP ]])+(Table1[[#This Row],[GJ]]*Table1[[#This Row],[ N2O  ]]*'Constants and Conversions'!$C$6))/'Constants and Conversions'!$F$6</calculatedColumnFormula>
      <totalsRowFormula>SUM([tCO2e])</totalsRowFormula>
    </tableColumn>
    <tableColumn id="10" name="Cost  ($)" totalsRowFunction="custom" dataDxfId="45" totalsRowDxfId="44">
      <calculatedColumnFormula>Table1[[#This Row],[tCO2e]]*'Constants and Conversions'!$F$4</calculatedColumnFormula>
      <totalsRowFormula>SUM([Cost  ($)])</totalsRowFormula>
    </tableColumn>
  </tableColumns>
  <tableStyleInfo name="TableStyleLight1" showFirstColumn="0" showLastColumn="0" showRowStripes="1" showColumnStripes="0"/>
</table>
</file>

<file path=xl/tables/table2.xml><?xml version="1.0" encoding="utf-8"?>
<table xmlns="http://schemas.openxmlformats.org/spreadsheetml/2006/main" id="5" name="Table5" displayName="Table5" ref="A17:G20" totalsRowCount="1" headerRowDxfId="43" dataDxfId="42">
  <autoFilter ref="A17:G19">
    <filterColumn colId="5"/>
    <filterColumn colId="6"/>
  </autoFilter>
  <tableColumns count="7">
    <tableColumn id="1" name=" Public Utility  " dataDxfId="41" totalsRowDxfId="40"/>
    <tableColumn id="2" name=" Emission Factor (tCO2e/GWh)  " dataDxfId="39" totalsRowDxfId="38"/>
    <tableColumn id="3" name=" Energy Conversion Factor (GJ/kWh)  " dataDxfId="37" totalsRowDxfId="36"/>
    <tableColumn id="4" name=" Emission Factor(kg/GJ)  " totalsRowLabel="Total" totalsRowDxfId="35"/>
    <tableColumn id="5" name="kWh" totalsRowFunction="sum" dataDxfId="34" totalsRowDxfId="33"/>
    <tableColumn id="6" name="tCO2e" totalsRowFunction="sum" dataDxfId="32" totalsRowDxfId="31">
      <calculatedColumnFormula>Table5[[#This Row],[kWh]]*Table5[[#This Row],[ Emission Factor (tCO2e/GWh)  ]]/'Constants and Conversions'!$F$7</calculatedColumnFormula>
    </tableColumn>
    <tableColumn id="7" name="Cost  ($)" totalsRowFunction="custom" dataDxfId="30" totalsRowDxfId="29">
      <calculatedColumnFormula>Table5[[#This Row],[tCO2e]]*'Constants and Conversions'!$F$4</calculatedColumnFormula>
      <totalsRowFormula>SUM([Cost  ($)])</totalsRowFormula>
    </tableColumn>
  </tableColumns>
  <tableStyleInfo name="TableStyleLight1" showFirstColumn="0" showLastColumn="0" showRowStripes="1" showColumnStripes="0"/>
</table>
</file>

<file path=xl/tables/table3.xml><?xml version="1.0" encoding="utf-8"?>
<table xmlns="http://schemas.openxmlformats.org/spreadsheetml/2006/main" id="7" name="Table7" displayName="Table7" ref="A4:M15" totalsRowShown="0" headerRowDxfId="28" dataDxfId="27">
  <autoFilter ref="A4:M15"/>
  <tableColumns count="13">
    <tableColumn id="1" name=" Recycled Content (%)  " dataDxfId="26"/>
    <tableColumn id="2" name=" 8.5” x 11”  " dataDxfId="25"/>
    <tableColumn id="3" name=" 8.5” x 14”  " dataDxfId="24"/>
    <tableColumn id="4" name=" 11” x 17” " dataDxfId="23"/>
    <tableColumn id="5" name=" 8.5” x 11”  2" dataDxfId="22"/>
    <tableColumn id="6" name=" 8.5” x 14”  3" dataDxfId="21"/>
    <tableColumn id="7" name=" 11” x 17” 4" dataDxfId="20"/>
    <tableColumn id="8" name=" 8.5” x 11”  22" dataDxfId="19">
      <calculatedColumnFormula>B5*E5/'Constants and Conversions'!$F$6</calculatedColumnFormula>
    </tableColumn>
    <tableColumn id="9" name=" 8.5” x 11”  23" dataDxfId="18">
      <calculatedColumnFormula>C5*F5/'Constants and Conversions'!$F$6</calculatedColumnFormula>
    </tableColumn>
    <tableColumn id="10" name=" 8.5” x 11”  24" dataDxfId="17">
      <calculatedColumnFormula>D5*G5/'Constants and Conversions'!$F$6</calculatedColumnFormula>
    </tableColumn>
    <tableColumn id="11" name=" 8.5” x 11”  222" dataDxfId="16">
      <calculatedColumnFormula>Table7[[#This Row],[ 8.5” x 11”  22]]*'Constants and Conversions'!$F$4</calculatedColumnFormula>
    </tableColumn>
    <tableColumn id="12" name=" 8.5” x 14”  33" dataDxfId="15">
      <calculatedColumnFormula>Table7[[#This Row],[ 8.5” x 11”  23]]*'Constants and Conversions'!$F$4</calculatedColumnFormula>
    </tableColumn>
    <tableColumn id="13" name=" 11” x 17” 44" dataDxfId="14">
      <calculatedColumnFormula>Table7[[#This Row],[ 8.5” x 11”  24]]*'Constants and Conversions'!$F$4</calculatedColumnFormula>
    </tableColumn>
  </tableColumns>
  <tableStyleInfo name="TableStyleLight1" showFirstColumn="0" showLastColumn="0" showRowStripes="1" showColumnStripes="0"/>
</table>
</file>

<file path=xl/tables/table4.xml><?xml version="1.0" encoding="utf-8"?>
<table xmlns="http://schemas.openxmlformats.org/spreadsheetml/2006/main" id="2" name="Table2" displayName="Table2" ref="A4:I23" totalsRowShown="0" headerRowDxfId="13">
  <autoFilter ref="A4:I23"/>
  <tableColumns count="9">
    <tableColumn id="1" name=" Transport Mode  "/>
    <tableColumn id="2" name=" Fuel Type  " dataDxfId="12"/>
    <tableColumn id="3" name="  Units  " dataDxfId="11"/>
    <tableColumn id="4" name=" CO2  " dataDxfId="10"/>
    <tableColumn id="5" name=" CH4  " dataDxfId="9"/>
    <tableColumn id="6" name=" N2O  " dataDxfId="8"/>
    <tableColumn id="7" name="Amount of Fuel (L)" dataDxfId="7"/>
    <tableColumn id="8" name="Carbon Emissions (tonnes of eCO2)" dataDxfId="6">
      <calculatedColumnFormula>((Table2[[#This Row],[Amount of Fuel (L)]]*Table2[[#This Row],[ CO2  ]]*'Constants and Conversions'!$C$4)+(Table2[[#This Row],[Amount of Fuel (L)]]*Table2[[#This Row],[ CH4  ]]*'Constants and Conversions'!$C$5)+(Table2[[#This Row],[Amount of Fuel (L)]]*Table2[[#This Row],[ N2O  ]]*'Constants and Conversions'!$C$6))/'Constants and Conversions'!$F$6</calculatedColumnFormula>
    </tableColumn>
    <tableColumn id="9" name="Offset Cost ($)" dataDxfId="5">
      <calculatedColumnFormula>Table2[[#This Row],[Carbon Emissions (tonnes of eCO2)]]*'Constants and Conversions'!$F$4</calculatedColumnFormula>
    </tableColumn>
  </tableColumns>
  <tableStyleInfo name="TableStyleLight1" showFirstColumn="0" showLastColumn="0" showRowStripes="1" showColumnStripes="0"/>
</table>
</file>

<file path=xl/tables/table5.xml><?xml version="1.0" encoding="utf-8"?>
<table xmlns="http://schemas.openxmlformats.org/spreadsheetml/2006/main" id="8" name="Table8" displayName="Table8" ref="A3:C20" totalsRowShown="0" headerRowDxfId="4" dataDxfId="3">
  <autoFilter ref="A3:C20"/>
  <tableColumns count="3">
    <tableColumn id="1" name=" Greenhouse Gas  " dataDxfId="2"/>
    <tableColumn id="2" name=" Chemical Formula  " dataDxfId="1"/>
    <tableColumn id="3" name=" 100-Year GWP "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ublished="0" enableFormatConditionsCalculation="0"/>
  <dimension ref="A1:H26"/>
  <sheetViews>
    <sheetView tabSelected="1" workbookViewId="0">
      <selection activeCell="H2" sqref="H2"/>
    </sheetView>
  </sheetViews>
  <sheetFormatPr defaultColWidth="11.42578125" defaultRowHeight="15"/>
  <cols>
    <col min="1" max="1" width="13.140625" customWidth="1"/>
    <col min="2" max="2" width="29" customWidth="1"/>
    <col min="3" max="3" width="32" bestFit="1" customWidth="1"/>
    <col min="4" max="4" width="21.28515625" customWidth="1"/>
    <col min="6" max="6" width="15.85546875" customWidth="1"/>
    <col min="7" max="7" width="58.7109375" customWidth="1"/>
    <col min="8" max="8" width="4.140625" customWidth="1"/>
  </cols>
  <sheetData>
    <row r="1" spans="1:8" ht="34.5" thickBot="1">
      <c r="A1" s="95" t="s">
        <v>124</v>
      </c>
      <c r="B1" s="96"/>
      <c r="C1" s="96"/>
      <c r="D1" s="96"/>
      <c r="E1" s="96"/>
      <c r="F1" s="96"/>
      <c r="G1" s="96"/>
      <c r="H1" s="97"/>
    </row>
    <row r="2" spans="1:8">
      <c r="A2" s="16" t="s">
        <v>116</v>
      </c>
      <c r="B2" s="17"/>
      <c r="C2" s="17"/>
      <c r="D2" s="18"/>
      <c r="E2" s="18"/>
      <c r="F2" s="18"/>
      <c r="G2" s="18"/>
      <c r="H2" s="18"/>
    </row>
    <row r="3" spans="1:8">
      <c r="A3" s="18"/>
      <c r="B3" s="15"/>
      <c r="C3" s="15"/>
      <c r="D3" s="15"/>
      <c r="E3" s="15"/>
      <c r="F3" s="15"/>
      <c r="G3" s="15"/>
      <c r="H3" s="18"/>
    </row>
    <row r="4" spans="1:8">
      <c r="A4" s="18"/>
      <c r="B4" s="15"/>
      <c r="C4" s="98" t="s">
        <v>117</v>
      </c>
      <c r="D4" s="99"/>
      <c r="E4" s="99"/>
      <c r="F4" s="100"/>
      <c r="G4" s="15"/>
      <c r="H4" s="18"/>
    </row>
    <row r="5" spans="1:8">
      <c r="A5" s="18"/>
      <c r="B5" s="15"/>
      <c r="C5" s="19" t="s">
        <v>118</v>
      </c>
      <c r="D5" s="101" t="s">
        <v>119</v>
      </c>
      <c r="E5" s="101"/>
      <c r="F5" s="102"/>
      <c r="G5" s="15"/>
      <c r="H5" s="18"/>
    </row>
    <row r="6" spans="1:8">
      <c r="A6" s="18"/>
      <c r="B6" s="15"/>
      <c r="H6" s="18"/>
    </row>
    <row r="7" spans="1:8">
      <c r="A7" s="18"/>
      <c r="B7" s="15"/>
      <c r="C7" s="20" t="s">
        <v>118</v>
      </c>
      <c r="D7" s="103" t="s">
        <v>120</v>
      </c>
      <c r="E7" s="103"/>
      <c r="F7" s="103"/>
      <c r="G7" s="103"/>
      <c r="H7" s="18"/>
    </row>
    <row r="8" spans="1:8">
      <c r="A8" s="18"/>
      <c r="B8" s="15"/>
      <c r="H8" s="18"/>
    </row>
    <row r="9" spans="1:8">
      <c r="A9" s="18"/>
      <c r="B9" s="15"/>
      <c r="C9" s="21" t="s">
        <v>118</v>
      </c>
      <c r="D9" s="103" t="s">
        <v>121</v>
      </c>
      <c r="E9" s="103"/>
      <c r="F9" s="103"/>
      <c r="G9" s="103"/>
      <c r="H9" s="18"/>
    </row>
    <row r="10" spans="1:8">
      <c r="A10" s="18"/>
      <c r="B10" s="15"/>
      <c r="C10" s="22"/>
      <c r="H10" s="18"/>
    </row>
    <row r="11" spans="1:8">
      <c r="A11" s="16" t="s">
        <v>122</v>
      </c>
      <c r="B11" s="17"/>
      <c r="C11" s="23"/>
      <c r="D11" s="18"/>
      <c r="E11" s="18"/>
      <c r="F11" s="18"/>
      <c r="G11" s="18"/>
      <c r="H11" s="18"/>
    </row>
    <row r="12" spans="1:8" ht="20.25" customHeight="1">
      <c r="A12" s="18"/>
      <c r="B12" s="24" t="s">
        <v>138</v>
      </c>
      <c r="F12" s="15"/>
      <c r="G12" s="15"/>
      <c r="H12" s="18"/>
    </row>
    <row r="13" spans="1:8">
      <c r="A13" s="18"/>
      <c r="B13" s="24" t="s">
        <v>137</v>
      </c>
      <c r="C13" s="75"/>
      <c r="D13" s="74"/>
      <c r="E13" s="74"/>
      <c r="F13" s="74"/>
      <c r="H13" s="18"/>
    </row>
    <row r="14" spans="1:8">
      <c r="A14" s="18"/>
      <c r="B14" s="79" t="s">
        <v>134</v>
      </c>
      <c r="C14" s="75" t="s">
        <v>139</v>
      </c>
      <c r="D14" s="73"/>
      <c r="E14" s="73"/>
      <c r="F14" s="73"/>
      <c r="H14" s="18"/>
    </row>
    <row r="15" spans="1:8">
      <c r="A15" s="18"/>
      <c r="B15" s="79" t="s">
        <v>135</v>
      </c>
      <c r="C15" s="73" t="s">
        <v>129</v>
      </c>
      <c r="D15" s="73"/>
      <c r="E15" s="73"/>
      <c r="F15" s="73"/>
      <c r="H15" s="18"/>
    </row>
    <row r="16" spans="1:8">
      <c r="A16" s="18"/>
      <c r="B16" s="79" t="s">
        <v>136</v>
      </c>
      <c r="C16" s="15" t="s">
        <v>140</v>
      </c>
      <c r="H16" s="18"/>
    </row>
    <row r="17" spans="1:8">
      <c r="A17" s="16" t="s">
        <v>146</v>
      </c>
      <c r="B17" s="17"/>
      <c r="C17" s="23"/>
      <c r="D17" s="18"/>
      <c r="E17" s="18"/>
      <c r="F17" s="18"/>
      <c r="G17" s="18"/>
      <c r="H17" s="18"/>
    </row>
    <row r="18" spans="1:8">
      <c r="A18" s="18"/>
      <c r="B18" s="7"/>
      <c r="C18" s="57" t="s">
        <v>141</v>
      </c>
      <c r="D18" s="84" t="s">
        <v>147</v>
      </c>
      <c r="F18" s="15"/>
      <c r="G18" s="15"/>
      <c r="H18" s="18"/>
    </row>
    <row r="19" spans="1:8">
      <c r="A19" s="18"/>
      <c r="B19" s="54" t="s">
        <v>104</v>
      </c>
      <c r="C19" s="125">
        <f>Table1[[#Totals],[tCO2e]]+Table5[[#Totals],[tCO2e]]</f>
        <v>0</v>
      </c>
      <c r="D19" s="76">
        <f>Table1[[#Totals],[Cost  ($)]]+Table5[[#Totals],[Cost  ($)]]</f>
        <v>0</v>
      </c>
      <c r="E19" s="53"/>
      <c r="F19" s="53"/>
      <c r="H19" s="18"/>
    </row>
    <row r="20" spans="1:8">
      <c r="A20" s="18"/>
      <c r="B20" s="55" t="s">
        <v>105</v>
      </c>
      <c r="C20" s="126">
        <f>'Supplies (Paper)'!J17</f>
        <v>0</v>
      </c>
      <c r="D20" s="76">
        <f>'Supplies (Paper)'!M17</f>
        <v>0</v>
      </c>
      <c r="H20" s="18"/>
    </row>
    <row r="21" spans="1:8" ht="15.75" thickBot="1">
      <c r="A21" s="18"/>
      <c r="B21" s="56" t="s">
        <v>103</v>
      </c>
      <c r="C21" s="127">
        <f>Fleet!H24</f>
        <v>0</v>
      </c>
      <c r="D21" s="77">
        <f>Fleet!I24</f>
        <v>0</v>
      </c>
      <c r="H21" s="18"/>
    </row>
    <row r="22" spans="1:8" ht="15.75" thickTop="1">
      <c r="A22" s="18"/>
      <c r="B22" s="8" t="s">
        <v>35</v>
      </c>
      <c r="C22" s="126">
        <f>SUM(C19:C21)</f>
        <v>0</v>
      </c>
      <c r="D22" s="78">
        <f>SUM(D19:D21)</f>
        <v>0</v>
      </c>
      <c r="H22" s="18"/>
    </row>
    <row r="23" spans="1:8">
      <c r="A23" s="49" t="s">
        <v>102</v>
      </c>
      <c r="B23" s="16"/>
      <c r="C23" s="18"/>
      <c r="D23" s="18"/>
      <c r="E23" s="18"/>
      <c r="F23" s="18"/>
      <c r="G23" s="18"/>
      <c r="H23" s="18"/>
    </row>
    <row r="24" spans="1:8">
      <c r="A24" s="8"/>
      <c r="B24" s="7"/>
    </row>
    <row r="25" spans="1:8">
      <c r="A25" s="8"/>
    </row>
    <row r="26" spans="1:8">
      <c r="A26" s="8"/>
    </row>
  </sheetData>
  <sheetProtection selectLockedCells="1"/>
  <mergeCells count="5">
    <mergeCell ref="A1:H1"/>
    <mergeCell ref="C4:F4"/>
    <mergeCell ref="D5:F5"/>
    <mergeCell ref="D7:G7"/>
    <mergeCell ref="D9:G9"/>
  </mergeCells>
  <phoneticPr fontId="8" type="noConversion"/>
  <pageMargins left="0.75" right="0.75" top="1" bottom="1" header="0.5" footer="0.5"/>
  <pageSetup orientation="portrait" horizontalDpi="4294967292" verticalDpi="4294967292"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published="0" enableFormatConditionsCalculation="0"/>
  <dimension ref="A1:K23"/>
  <sheetViews>
    <sheetView workbookViewId="0">
      <selection activeCell="G7" sqref="G7"/>
    </sheetView>
  </sheetViews>
  <sheetFormatPr defaultColWidth="8.5703125" defaultRowHeight="15"/>
  <cols>
    <col min="1" max="1" width="30.42578125" customWidth="1"/>
    <col min="2" max="2" width="33.5703125" bestFit="1" customWidth="1"/>
    <col min="3" max="3" width="36.7109375" bestFit="1" customWidth="1"/>
    <col min="4" max="4" width="25.140625" bestFit="1" customWidth="1"/>
    <col min="5" max="5" width="13.140625" bestFit="1" customWidth="1"/>
    <col min="6" max="6" width="14.5703125" customWidth="1"/>
    <col min="7" max="7" width="10.28515625" bestFit="1" customWidth="1"/>
  </cols>
  <sheetData>
    <row r="1" spans="1:11" ht="27" thickBot="1">
      <c r="A1" s="50" t="s">
        <v>133</v>
      </c>
      <c r="H1" s="14"/>
      <c r="I1" s="14"/>
      <c r="J1" s="14"/>
      <c r="K1" s="14"/>
    </row>
    <row r="2" spans="1:11" ht="15.75" thickBot="1">
      <c r="A2" s="107" t="s">
        <v>83</v>
      </c>
      <c r="B2" s="108"/>
      <c r="C2" s="108"/>
      <c r="D2" s="108"/>
      <c r="E2" s="108"/>
      <c r="F2" s="108"/>
      <c r="G2" s="109"/>
      <c r="H2" s="80"/>
      <c r="I2" s="80"/>
      <c r="J2" s="80"/>
      <c r="K2" s="14"/>
    </row>
    <row r="3" spans="1:11">
      <c r="A3" s="31"/>
      <c r="B3" s="104" t="s">
        <v>85</v>
      </c>
      <c r="C3" s="105"/>
      <c r="D3" s="106"/>
      <c r="E3" s="82"/>
      <c r="F3" s="81"/>
      <c r="G3" s="83"/>
      <c r="H3" s="14"/>
      <c r="I3" s="14"/>
      <c r="J3" s="14"/>
      <c r="K3" s="14"/>
    </row>
    <row r="4" spans="1:11">
      <c r="A4" s="9" t="s">
        <v>84</v>
      </c>
      <c r="B4" s="30" t="s">
        <v>86</v>
      </c>
      <c r="C4" s="30" t="s">
        <v>87</v>
      </c>
      <c r="D4" s="30" t="s">
        <v>88</v>
      </c>
      <c r="E4" s="1" t="s">
        <v>115</v>
      </c>
      <c r="F4" s="1" t="s">
        <v>112</v>
      </c>
      <c r="G4" s="1" t="s">
        <v>127</v>
      </c>
      <c r="H4" s="14"/>
      <c r="I4" s="14"/>
      <c r="J4" s="14"/>
      <c r="K4" s="14"/>
    </row>
    <row r="5" spans="1:11">
      <c r="A5" s="9" t="s">
        <v>89</v>
      </c>
      <c r="B5" s="25">
        <v>50</v>
      </c>
      <c r="C5" s="25">
        <v>1E-3</v>
      </c>
      <c r="D5" s="25">
        <v>8.9999999999999998E-4</v>
      </c>
      <c r="E5" s="35"/>
      <c r="F5" s="36">
        <f>((Table1[[#This Row],[GJ]]*Table1[[#This Row],[ CO2  ]]*'Constants and Conversions'!$C$4)+(Table1[[#This Row],[GJ]]*Table1[[#This Row],[ CH4  ]]*Table8[[#This Row],[ 100-Year GWP ]])+(Table1[[#This Row],[GJ]]*Table1[[#This Row],[ N2O  ]]*'Constants and Conversions'!$C$6))/'Constants and Conversions'!$F$6</f>
        <v>0</v>
      </c>
      <c r="G5" s="37">
        <f>Table1[[#This Row],[tCO2e]]*'Constants and Conversions'!$F$4</f>
        <v>0</v>
      </c>
    </row>
    <row r="6" spans="1:11">
      <c r="A6" s="9" t="s">
        <v>90</v>
      </c>
      <c r="B6" s="25">
        <v>59.66</v>
      </c>
      <c r="C6" s="25">
        <v>1E-3</v>
      </c>
      <c r="D6" s="25">
        <v>4.3E-3</v>
      </c>
      <c r="E6" s="35"/>
      <c r="F6" s="36">
        <f>((Table1[[#This Row],[GJ]]*Table1[[#This Row],[ CO2  ]]*'Constants and Conversions'!$C$4)+(Table1[[#This Row],[GJ]]*Table1[[#This Row],[ CH4  ]]*Table8[[#This Row],[ 100-Year GWP ]])+(Table1[[#This Row],[GJ]]*Table1[[#This Row],[ N2O  ]]*'Constants and Conversions'!$C$6))/'Constants and Conversions'!$F$6</f>
        <v>0</v>
      </c>
      <c r="G6" s="37">
        <f>Table1[[#This Row],[tCO2e]]*'Constants and Conversions'!$F$4</f>
        <v>0</v>
      </c>
    </row>
    <row r="7" spans="1:11">
      <c r="A7" s="9" t="s">
        <v>91</v>
      </c>
      <c r="B7" s="25">
        <v>70.23</v>
      </c>
      <c r="C7" s="25">
        <v>6.9999999999999999E-4</v>
      </c>
      <c r="D7" s="25">
        <v>8.0000000000000004E-4</v>
      </c>
      <c r="E7" s="35"/>
      <c r="F7" s="36">
        <f>((Table1[[#This Row],[GJ]]*Table1[[#This Row],[ CO2  ]]*'Constants and Conversions'!$C$4)+(Table1[[#This Row],[GJ]]*Table1[[#This Row],[ CH4  ]]*Table8[[#This Row],[ 100-Year GWP ]])+(Table1[[#This Row],[GJ]]*Table1[[#This Row],[ N2O  ]]*'Constants and Conversions'!$C$6))/'Constants and Conversions'!$F$6</f>
        <v>0</v>
      </c>
      <c r="G7" s="37">
        <f>Table1[[#This Row],[tCO2e]]*'Constants and Conversions'!$F$4</f>
        <v>0</v>
      </c>
    </row>
    <row r="8" spans="1:11">
      <c r="A8" s="9" t="s">
        <v>92</v>
      </c>
      <c r="B8" s="25">
        <v>73.510000000000005</v>
      </c>
      <c r="C8" s="25">
        <v>1.2999999999999999E-3</v>
      </c>
      <c r="D8" s="25">
        <v>1.5E-3</v>
      </c>
      <c r="E8" s="35"/>
      <c r="F8" s="36">
        <f>((Table1[[#This Row],[GJ]]*Table1[[#This Row],[ CO2  ]]*'Constants and Conversions'!$C$4)+(Table1[[#This Row],[GJ]]*Table1[[#This Row],[ CH4  ]]*Table8[[#This Row],[ 100-Year GWP ]])+(Table1[[#This Row],[GJ]]*Table1[[#This Row],[ N2O  ]]*'Constants and Conversions'!$C$6))/'Constants and Conversions'!$F$6</f>
        <v>0</v>
      </c>
      <c r="G8" s="37">
        <f>Table1[[#This Row],[tCO2e]]*'Constants and Conversions'!$F$4</f>
        <v>0</v>
      </c>
    </row>
    <row r="9" spans="1:11">
      <c r="A9" s="9" t="s">
        <v>93</v>
      </c>
      <c r="B9" s="25">
        <v>67.25</v>
      </c>
      <c r="C9" s="25">
        <v>6.9999999999999999E-4</v>
      </c>
      <c r="D9" s="25">
        <v>8.0000000000000004E-4</v>
      </c>
      <c r="E9" s="35"/>
      <c r="F9" s="36">
        <f>((Table1[[#This Row],[GJ]]*Table1[[#This Row],[ CO2  ]]*'Constants and Conversions'!$C$4)+(Table1[[#This Row],[GJ]]*Table1[[#This Row],[ CH4  ]]*Table8[[#This Row],[ 100-Year GWP ]])+(Table1[[#This Row],[GJ]]*Table1[[#This Row],[ N2O  ]]*'Constants and Conversions'!$C$6))/'Constants and Conversions'!$F$6</f>
        <v>0</v>
      </c>
      <c r="G9" s="37">
        <f>Table1[[#This Row],[tCO2e]]*'Constants and Conversions'!$F$4</f>
        <v>0</v>
      </c>
    </row>
    <row r="10" spans="1:11">
      <c r="A10" s="9" t="s">
        <v>94</v>
      </c>
      <c r="B10" s="25">
        <v>69.53</v>
      </c>
      <c r="C10" s="25">
        <v>3.5000000000000001E-3</v>
      </c>
      <c r="D10" s="25">
        <v>1.04E-2</v>
      </c>
      <c r="E10" s="35"/>
      <c r="F10" s="36">
        <f>((Table1[[#This Row],[GJ]]*Table1[[#This Row],[ CO2  ]]*'Constants and Conversions'!$C$4)+(Table1[[#This Row],[GJ]]*Table1[[#This Row],[ CH4  ]]*Table8[[#This Row],[ 100-Year GWP ]])+(Table1[[#This Row],[GJ]]*Table1[[#This Row],[ N2O  ]]*'Constants and Conversions'!$C$6))/'Constants and Conversions'!$F$6</f>
        <v>0</v>
      </c>
      <c r="G10" s="37">
        <f>Table1[[#This Row],[tCO2e]]*'Constants and Conversions'!$F$4</f>
        <v>0</v>
      </c>
    </row>
    <row r="11" spans="1:11">
      <c r="A11" s="9" t="s">
        <v>95</v>
      </c>
      <c r="B11" s="25">
        <v>65.400000000000006</v>
      </c>
      <c r="C11" s="25">
        <v>7.7100000000000002E-2</v>
      </c>
      <c r="D11" s="25">
        <v>1.4E-3</v>
      </c>
      <c r="E11" s="35"/>
      <c r="F11" s="36">
        <f>((Table1[[#This Row],[GJ]]*Table1[[#This Row],[ CO2  ]]*'Constants and Conversions'!$C$4)+(Table1[[#This Row],[GJ]]*Table1[[#This Row],[ CH4  ]]*Table8[[#This Row],[ 100-Year GWP ]])+(Table1[[#This Row],[GJ]]*Table1[[#This Row],[ N2O  ]]*'Constants and Conversions'!$C$6))/'Constants and Conversions'!$F$6</f>
        <v>0</v>
      </c>
      <c r="G11" s="37">
        <f>Table1[[#This Row],[tCO2e]]*'Constants and Conversions'!$F$4</f>
        <v>0</v>
      </c>
    </row>
    <row r="12" spans="1:11" ht="15.75" thickBot="1">
      <c r="A12" s="9" t="s">
        <v>96</v>
      </c>
      <c r="B12" s="25">
        <v>52.78</v>
      </c>
      <c r="C12" s="25">
        <v>2.8E-3</v>
      </c>
      <c r="D12" s="25">
        <v>1E-3</v>
      </c>
      <c r="E12" s="35"/>
      <c r="F12" s="58">
        <f>((Table1[[#This Row],[GJ]]*Table1[[#This Row],[ CO2  ]]*'Constants and Conversions'!$C$4)+(Table1[[#This Row],[GJ]]*Table1[[#This Row],[ CH4  ]]*Table8[[#This Row],[ 100-Year GWP ]])+(Table1[[#This Row],[GJ]]*Table1[[#This Row],[ N2O  ]]*'Constants and Conversions'!$C$6))/'Constants and Conversions'!$F$6</f>
        <v>0</v>
      </c>
      <c r="G12" s="60">
        <f>Table1[[#This Row],[tCO2e]]*'Constants and Conversions'!$F$4</f>
        <v>0</v>
      </c>
    </row>
    <row r="13" spans="1:11" ht="16.5" thickTop="1" thickBot="1">
      <c r="A13" s="12"/>
      <c r="B13" s="13"/>
      <c r="C13" s="13"/>
      <c r="D13" s="26" t="s">
        <v>35</v>
      </c>
      <c r="E13" s="26">
        <f>SUM([GJ])</f>
        <v>0</v>
      </c>
      <c r="F13" s="85">
        <f>SUM([tCO2e])</f>
        <v>0</v>
      </c>
      <c r="G13" s="27">
        <f>SUM([Cost  ($)])</f>
        <v>0</v>
      </c>
    </row>
    <row r="14" spans="1:11">
      <c r="A14" s="1"/>
      <c r="B14" s="1"/>
      <c r="C14" s="1"/>
      <c r="D14" s="1"/>
      <c r="E14" s="1"/>
      <c r="F14" s="1"/>
      <c r="G14" s="1"/>
      <c r="H14" s="1"/>
      <c r="I14" s="1"/>
      <c r="J14" s="29"/>
    </row>
    <row r="15" spans="1:11" s="15" customFormat="1" ht="15.75" thickBot="1"/>
    <row r="16" spans="1:11" ht="15.75" thickBot="1">
      <c r="A16" s="107" t="s">
        <v>76</v>
      </c>
      <c r="B16" s="108"/>
      <c r="C16" s="108"/>
      <c r="D16" s="108"/>
      <c r="E16" s="108"/>
      <c r="F16" s="108"/>
      <c r="G16" s="109"/>
    </row>
    <row r="17" spans="1:7">
      <c r="A17" s="9" t="s">
        <v>99</v>
      </c>
      <c r="B17" s="1" t="s">
        <v>111</v>
      </c>
      <c r="C17" s="1" t="s">
        <v>108</v>
      </c>
      <c r="D17" s="1" t="s">
        <v>109</v>
      </c>
      <c r="E17" s="1" t="s">
        <v>130</v>
      </c>
      <c r="F17" s="1" t="s">
        <v>112</v>
      </c>
      <c r="G17" s="10" t="s">
        <v>127</v>
      </c>
    </row>
    <row r="18" spans="1:7">
      <c r="A18" s="9" t="s">
        <v>100</v>
      </c>
      <c r="B18" s="25">
        <v>26</v>
      </c>
      <c r="C18" s="25">
        <v>3.5999999999999999E-3</v>
      </c>
      <c r="D18" s="25">
        <v>7.2</v>
      </c>
      <c r="E18" s="35"/>
      <c r="F18" s="36">
        <f>Table5[[#This Row],[kWh]]*Table5[[#This Row],[ Emission Factor (tCO2e/GWh)  ]]/'Constants and Conversions'!$F$7</f>
        <v>0</v>
      </c>
      <c r="G18" s="37">
        <f>Table5[[#This Row],[tCO2e]]*'Constants and Conversions'!$F$4</f>
        <v>0</v>
      </c>
    </row>
    <row r="19" spans="1:7" ht="15.75" thickBot="1">
      <c r="A19" s="9" t="s">
        <v>75</v>
      </c>
      <c r="B19" s="25">
        <v>6</v>
      </c>
      <c r="C19" s="25">
        <v>3.5999999999999999E-3</v>
      </c>
      <c r="D19" s="25">
        <v>1.7</v>
      </c>
      <c r="E19" s="93"/>
      <c r="F19" s="58">
        <f>Table5[[#This Row],[kWh]]*Table5[[#This Row],[ Emission Factor (tCO2e/GWh)  ]]/'Constants and Conversions'!$F$7</f>
        <v>0</v>
      </c>
      <c r="G19" s="60">
        <f>Table5[[#This Row],[tCO2e]]*'Constants and Conversions'!$F$4</f>
        <v>0</v>
      </c>
    </row>
    <row r="20" spans="1:7" ht="16.5" thickTop="1" thickBot="1">
      <c r="A20" s="12"/>
      <c r="B20" s="13"/>
      <c r="C20" s="13"/>
      <c r="D20" s="26" t="s">
        <v>35</v>
      </c>
      <c r="E20" s="26">
        <f>SUBTOTAL(109,[kWh])</f>
        <v>0</v>
      </c>
      <c r="F20" s="85">
        <f>SUBTOTAL(109,[tCO2e])</f>
        <v>0</v>
      </c>
      <c r="G20" s="27">
        <f>SUM([Cost  ($)])</f>
        <v>0</v>
      </c>
    </row>
    <row r="21" spans="1:7">
      <c r="A21" s="1"/>
      <c r="B21" s="1"/>
      <c r="C21" s="1"/>
      <c r="D21" s="1"/>
      <c r="E21" s="1"/>
      <c r="F21" s="1"/>
      <c r="G21" s="1"/>
    </row>
    <row r="22" spans="1:7" s="15" customFormat="1"/>
    <row r="23" spans="1:7" s="15" customFormat="1"/>
  </sheetData>
  <mergeCells count="3">
    <mergeCell ref="B3:D3"/>
    <mergeCell ref="A2:G2"/>
    <mergeCell ref="A16:G16"/>
  </mergeCells>
  <phoneticPr fontId="8" type="noConversion"/>
  <pageMargins left="0.7" right="0.7" top="0.75" bottom="0.75" header="0.3" footer="0.3"/>
  <pageSetup orientation="portrait" horizontalDpi="4294967292" verticalDpi="4294967292" r:id="rId1"/>
  <tableParts count="2">
    <tablePart r:id="rId2"/>
    <tablePart r:id="rId3"/>
  </tablePart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published="0" enableFormatConditionsCalculation="0"/>
  <dimension ref="A1:M19"/>
  <sheetViews>
    <sheetView workbookViewId="0">
      <selection activeCell="A5" sqref="A5"/>
    </sheetView>
  </sheetViews>
  <sheetFormatPr defaultColWidth="8.5703125" defaultRowHeight="15"/>
  <cols>
    <col min="1" max="1" width="23.7109375" style="6" customWidth="1"/>
    <col min="2" max="3" width="12.85546875" style="6" customWidth="1"/>
    <col min="4" max="4" width="11.85546875" style="6" customWidth="1"/>
    <col min="5" max="6" width="14" style="6" bestFit="1" customWidth="1"/>
    <col min="7" max="7" width="13" style="6" bestFit="1" customWidth="1"/>
    <col min="8" max="10" width="14.85546875" style="6" customWidth="1"/>
    <col min="11" max="11" width="15.85546875" style="6" customWidth="1"/>
    <col min="12" max="12" width="15" style="6" bestFit="1" customWidth="1"/>
    <col min="13" max="13" width="14" style="6" bestFit="1" customWidth="1"/>
    <col min="14" max="16384" width="8.5703125" style="6"/>
  </cols>
  <sheetData>
    <row r="1" spans="1:13" ht="27" thickBot="1">
      <c r="A1" s="50" t="s">
        <v>132</v>
      </c>
    </row>
    <row r="2" spans="1:13" ht="15.75" thickBot="1">
      <c r="A2" s="117" t="s">
        <v>107</v>
      </c>
      <c r="B2" s="118"/>
      <c r="C2" s="118"/>
      <c r="D2" s="118"/>
      <c r="E2" s="118"/>
      <c r="F2" s="118"/>
      <c r="G2" s="118"/>
      <c r="H2" s="118"/>
      <c r="I2" s="118"/>
      <c r="J2" s="118"/>
      <c r="K2" s="118"/>
      <c r="L2" s="118"/>
      <c r="M2" s="119"/>
    </row>
    <row r="3" spans="1:13" ht="15.75" thickBot="1">
      <c r="A3" s="32"/>
      <c r="B3" s="110" t="s">
        <v>123</v>
      </c>
      <c r="C3" s="111"/>
      <c r="D3" s="112"/>
      <c r="E3" s="110" t="s">
        <v>32</v>
      </c>
      <c r="F3" s="111"/>
      <c r="G3" s="112"/>
      <c r="H3" s="116" t="s">
        <v>142</v>
      </c>
      <c r="I3" s="114"/>
      <c r="J3" s="115"/>
      <c r="K3" s="113" t="s">
        <v>34</v>
      </c>
      <c r="L3" s="114"/>
      <c r="M3" s="115"/>
    </row>
    <row r="4" spans="1:13" ht="15.75" thickBot="1">
      <c r="A4" s="9" t="s">
        <v>110</v>
      </c>
      <c r="B4" s="3" t="s">
        <v>24</v>
      </c>
      <c r="C4" s="3" t="s">
        <v>25</v>
      </c>
      <c r="D4" s="3" t="s">
        <v>28</v>
      </c>
      <c r="E4" s="3" t="s">
        <v>29</v>
      </c>
      <c r="F4" s="3" t="s">
        <v>30</v>
      </c>
      <c r="G4" s="3" t="s">
        <v>31</v>
      </c>
      <c r="H4" s="4" t="s">
        <v>36</v>
      </c>
      <c r="I4" s="4" t="s">
        <v>11</v>
      </c>
      <c r="J4" s="4" t="s">
        <v>12</v>
      </c>
      <c r="K4" s="4" t="s">
        <v>101</v>
      </c>
      <c r="L4" s="4" t="s">
        <v>37</v>
      </c>
      <c r="M4" s="33" t="s">
        <v>38</v>
      </c>
    </row>
    <row r="5" spans="1:13">
      <c r="A5" s="66">
        <v>0</v>
      </c>
      <c r="B5" s="67">
        <v>6.452</v>
      </c>
      <c r="C5" s="67">
        <v>8.2119999999999997</v>
      </c>
      <c r="D5" s="67">
        <v>12.904999999999999</v>
      </c>
      <c r="E5" s="68"/>
      <c r="F5" s="68"/>
      <c r="G5" s="68"/>
      <c r="H5" s="69">
        <f>B5*E5/'Constants and Conversions'!$F$6</f>
        <v>0</v>
      </c>
      <c r="I5" s="69">
        <f>C5*F5/'Constants and Conversions'!$F$6</f>
        <v>0</v>
      </c>
      <c r="J5" s="69">
        <f>D5*G5/'Constants and Conversions'!$F$6</f>
        <v>0</v>
      </c>
      <c r="K5" s="70">
        <f>Table7[[#This Row],[ 8.5” x 11”  22]]*'Constants and Conversions'!$F$4</f>
        <v>0</v>
      </c>
      <c r="L5" s="70">
        <f>Table7[[#This Row],[ 8.5” x 11”  23]]*'Constants and Conversions'!$F$4</f>
        <v>0</v>
      </c>
      <c r="M5" s="71">
        <f>Table7[[#This Row],[ 8.5” x 11”  24]]*'Constants and Conversions'!$F$4</f>
        <v>0</v>
      </c>
    </row>
    <row r="6" spans="1:13">
      <c r="A6" s="34">
        <v>10</v>
      </c>
      <c r="B6" s="25">
        <v>6.2130000000000001</v>
      </c>
      <c r="C6" s="25">
        <v>7.9080000000000004</v>
      </c>
      <c r="D6" s="25">
        <v>12.427</v>
      </c>
      <c r="E6" s="35"/>
      <c r="F6" s="35"/>
      <c r="G6" s="35"/>
      <c r="H6" s="36">
        <f>B6*E6/'Constants and Conversions'!$F$6</f>
        <v>0</v>
      </c>
      <c r="I6" s="36">
        <f>C6*F6/'Constants and Conversions'!$F$6</f>
        <v>0</v>
      </c>
      <c r="J6" s="36">
        <f>D6*G6/'Constants and Conversions'!$F$6</f>
        <v>0</v>
      </c>
      <c r="K6" s="28">
        <f>Table7[[#This Row],[ 8.5” x 11”  22]]*'Constants and Conversions'!$F$4</f>
        <v>0</v>
      </c>
      <c r="L6" s="28">
        <f>Table7[[#This Row],[ 8.5” x 11”  23]]*'Constants and Conversions'!$F$4</f>
        <v>0</v>
      </c>
      <c r="M6" s="37">
        <f>Table7[[#This Row],[ 8.5” x 11”  24]]*'Constants and Conversions'!$F$4</f>
        <v>0</v>
      </c>
    </row>
    <row r="7" spans="1:13">
      <c r="A7" s="34">
        <v>20</v>
      </c>
      <c r="B7" s="25">
        <v>5.9740000000000002</v>
      </c>
      <c r="C7" s="25">
        <v>7.6029999999999998</v>
      </c>
      <c r="D7" s="25">
        <v>11.949</v>
      </c>
      <c r="E7" s="35"/>
      <c r="F7" s="35"/>
      <c r="G7" s="35"/>
      <c r="H7" s="36">
        <f>B7*E7/'Constants and Conversions'!$F$6</f>
        <v>0</v>
      </c>
      <c r="I7" s="36">
        <f>C7*F7/'Constants and Conversions'!$F$6</f>
        <v>0</v>
      </c>
      <c r="J7" s="36">
        <f>D7*G7/'Constants and Conversions'!$F$6</f>
        <v>0</v>
      </c>
      <c r="K7" s="28">
        <f>Table7[[#This Row],[ 8.5” x 11”  22]]*'Constants and Conversions'!$F$4</f>
        <v>0</v>
      </c>
      <c r="L7" s="28">
        <f>Table7[[#This Row],[ 8.5” x 11”  23]]*'Constants and Conversions'!$F$4</f>
        <v>0</v>
      </c>
      <c r="M7" s="37">
        <f>Table7[[#This Row],[ 8.5” x 11”  24]]*'Constants and Conversions'!$F$4</f>
        <v>0</v>
      </c>
    </row>
    <row r="8" spans="1:13">
      <c r="A8" s="34">
        <v>30</v>
      </c>
      <c r="B8" s="25">
        <v>5.7350000000000003</v>
      </c>
      <c r="C8" s="25">
        <v>7.2990000000000004</v>
      </c>
      <c r="D8" s="25">
        <v>11.471</v>
      </c>
      <c r="E8" s="35"/>
      <c r="F8" s="35"/>
      <c r="G8" s="35"/>
      <c r="H8" s="36">
        <f>B8*E8/'Constants and Conversions'!$F$6</f>
        <v>0</v>
      </c>
      <c r="I8" s="36">
        <f>C8*F8/'Constants and Conversions'!$F$6</f>
        <v>0</v>
      </c>
      <c r="J8" s="36">
        <f>D8*G8/'Constants and Conversions'!$F$6</f>
        <v>0</v>
      </c>
      <c r="K8" s="28">
        <f>Table7[[#This Row],[ 8.5” x 11”  22]]*'Constants and Conversions'!$F$4</f>
        <v>0</v>
      </c>
      <c r="L8" s="28">
        <f>Table7[[#This Row],[ 8.5” x 11”  23]]*'Constants and Conversions'!$F$4</f>
        <v>0</v>
      </c>
      <c r="M8" s="37">
        <f>Table7[[#This Row],[ 8.5” x 11”  24]]*'Constants and Conversions'!$F$4</f>
        <v>0</v>
      </c>
    </row>
    <row r="9" spans="1:13">
      <c r="A9" s="34">
        <v>40</v>
      </c>
      <c r="B9" s="25">
        <v>5.2569999999999997</v>
      </c>
      <c r="C9" s="25">
        <v>6.9950000000000001</v>
      </c>
      <c r="D9" s="25">
        <v>10.993</v>
      </c>
      <c r="E9" s="35"/>
      <c r="F9" s="35"/>
      <c r="G9" s="35"/>
      <c r="H9" s="36">
        <f>B9*E9/'Constants and Conversions'!$F$6</f>
        <v>0</v>
      </c>
      <c r="I9" s="36">
        <f>C9*F9/'Constants and Conversions'!$F$6</f>
        <v>0</v>
      </c>
      <c r="J9" s="36">
        <f>D9*G9/'Constants and Conversions'!$F$6</f>
        <v>0</v>
      </c>
      <c r="K9" s="28">
        <f>Table7[[#This Row],[ 8.5” x 11”  22]]*'Constants and Conversions'!$F$4</f>
        <v>0</v>
      </c>
      <c r="L9" s="28">
        <f>Table7[[#This Row],[ 8.5” x 11”  23]]*'Constants and Conversions'!$F$4</f>
        <v>0</v>
      </c>
      <c r="M9" s="37">
        <f>Table7[[#This Row],[ 8.5” x 11”  24]]*'Constants and Conversions'!$F$4</f>
        <v>0</v>
      </c>
    </row>
    <row r="10" spans="1:13">
      <c r="A10" s="34">
        <v>50</v>
      </c>
      <c r="B10" s="25">
        <v>5.0179999999999998</v>
      </c>
      <c r="C10" s="25">
        <v>6.6909999999999998</v>
      </c>
      <c r="D10" s="25">
        <v>10.513999999999999</v>
      </c>
      <c r="E10" s="35"/>
      <c r="F10" s="35"/>
      <c r="G10" s="35"/>
      <c r="H10" s="36">
        <f>B10*E10/'Constants and Conversions'!$F$6</f>
        <v>0</v>
      </c>
      <c r="I10" s="36">
        <f>C10*F10/'Constants and Conversions'!$F$6</f>
        <v>0</v>
      </c>
      <c r="J10" s="36">
        <f>D10*G10/'Constants and Conversions'!$F$6</f>
        <v>0</v>
      </c>
      <c r="K10" s="28">
        <f>Table7[[#This Row],[ 8.5” x 11”  22]]*'Constants and Conversions'!$F$4</f>
        <v>0</v>
      </c>
      <c r="L10" s="28">
        <f>Table7[[#This Row],[ 8.5” x 11”  23]]*'Constants and Conversions'!$F$4</f>
        <v>0</v>
      </c>
      <c r="M10" s="37">
        <f>Table7[[#This Row],[ 8.5” x 11”  24]]*'Constants and Conversions'!$F$4</f>
        <v>0</v>
      </c>
    </row>
    <row r="11" spans="1:13">
      <c r="A11" s="34">
        <v>60</v>
      </c>
      <c r="B11" s="25">
        <v>4.7789999999999999</v>
      </c>
      <c r="C11" s="25">
        <v>6.3860000000000001</v>
      </c>
      <c r="D11" s="25">
        <v>10.036</v>
      </c>
      <c r="E11" s="35"/>
      <c r="F11" s="35"/>
      <c r="G11" s="35"/>
      <c r="H11" s="36">
        <f>B11*E11/'Constants and Conversions'!$F$6</f>
        <v>0</v>
      </c>
      <c r="I11" s="36">
        <f>C11*F11/'Constants and Conversions'!$F$6</f>
        <v>0</v>
      </c>
      <c r="J11" s="36">
        <f>D11*G11/'Constants and Conversions'!$F$6</f>
        <v>0</v>
      </c>
      <c r="K11" s="28">
        <f>Table7[[#This Row],[ 8.5” x 11”  22]]*'Constants and Conversions'!$F$4</f>
        <v>0</v>
      </c>
      <c r="L11" s="28">
        <f>Table7[[#This Row],[ 8.5” x 11”  23]]*'Constants and Conversions'!$F$4</f>
        <v>0</v>
      </c>
      <c r="M11" s="37">
        <f>Table7[[#This Row],[ 8.5” x 11”  24]]*'Constants and Conversions'!$F$4</f>
        <v>0</v>
      </c>
    </row>
    <row r="12" spans="1:13">
      <c r="A12" s="34">
        <v>70</v>
      </c>
      <c r="B12" s="25">
        <v>4.66</v>
      </c>
      <c r="C12" s="25">
        <v>6.0819999999999999</v>
      </c>
      <c r="D12" s="25">
        <v>9.5579999999999998</v>
      </c>
      <c r="E12" s="35"/>
      <c r="F12" s="35"/>
      <c r="G12" s="35"/>
      <c r="H12" s="36">
        <f>B12*E12/'Constants and Conversions'!$F$6</f>
        <v>0</v>
      </c>
      <c r="I12" s="36">
        <f>C12*F12/'Constants and Conversions'!$F$6</f>
        <v>0</v>
      </c>
      <c r="J12" s="36">
        <f>D12*G12/'Constants and Conversions'!$F$6</f>
        <v>0</v>
      </c>
      <c r="K12" s="28">
        <f>Table7[[#This Row],[ 8.5” x 11”  22]]*'Constants and Conversions'!$F$4</f>
        <v>0</v>
      </c>
      <c r="L12" s="28">
        <f>Table7[[#This Row],[ 8.5” x 11”  23]]*'Constants and Conversions'!$F$4</f>
        <v>0</v>
      </c>
      <c r="M12" s="37">
        <f>Table7[[#This Row],[ 8.5” x 11”  24]]*'Constants and Conversions'!$F$4</f>
        <v>0</v>
      </c>
    </row>
    <row r="13" spans="1:13">
      <c r="A13" s="34">
        <v>80</v>
      </c>
      <c r="B13" s="25">
        <v>4.54</v>
      </c>
      <c r="C13" s="25">
        <v>5.7779999999999996</v>
      </c>
      <c r="D13" s="25">
        <v>9.08</v>
      </c>
      <c r="E13" s="35"/>
      <c r="F13" s="35"/>
      <c r="G13" s="35"/>
      <c r="H13" s="36">
        <f>B13*E13/'Constants and Conversions'!$F$6</f>
        <v>0</v>
      </c>
      <c r="I13" s="36">
        <f>C13*F13/'Constants and Conversions'!$F$6</f>
        <v>0</v>
      </c>
      <c r="J13" s="36">
        <f>D13*G13/'Constants and Conversions'!$F$6</f>
        <v>0</v>
      </c>
      <c r="K13" s="28">
        <f>Table7[[#This Row],[ 8.5” x 11”  22]]*'Constants and Conversions'!$F$4</f>
        <v>0</v>
      </c>
      <c r="L13" s="28">
        <f>Table7[[#This Row],[ 8.5” x 11”  23]]*'Constants and Conversions'!$F$4</f>
        <v>0</v>
      </c>
      <c r="M13" s="37">
        <f>Table7[[#This Row],[ 8.5” x 11”  24]]*'Constants and Conversions'!$F$4</f>
        <v>0</v>
      </c>
    </row>
    <row r="14" spans="1:13">
      <c r="A14" s="34">
        <v>90</v>
      </c>
      <c r="B14" s="25">
        <v>4.3010000000000002</v>
      </c>
      <c r="C14" s="25">
        <v>5.4740000000000002</v>
      </c>
      <c r="D14" s="25">
        <v>8.6020000000000003</v>
      </c>
      <c r="E14" s="35"/>
      <c r="F14" s="35"/>
      <c r="G14" s="35"/>
      <c r="H14" s="36">
        <f>B14*E14/'Constants and Conversions'!$F$6</f>
        <v>0</v>
      </c>
      <c r="I14" s="36">
        <f>C14*F14/'Constants and Conversions'!$F$6</f>
        <v>0</v>
      </c>
      <c r="J14" s="36">
        <f>D14*G14/'Constants and Conversions'!$F$6</f>
        <v>0</v>
      </c>
      <c r="K14" s="28">
        <f>Table7[[#This Row],[ 8.5” x 11”  22]]*'Constants and Conversions'!$F$4</f>
        <v>0</v>
      </c>
      <c r="L14" s="28">
        <f>Table7[[#This Row],[ 8.5” x 11”  23]]*'Constants and Conversions'!$F$4</f>
        <v>0</v>
      </c>
      <c r="M14" s="37">
        <f>Table7[[#This Row],[ 8.5” x 11”  24]]*'Constants and Conversions'!$F$4</f>
        <v>0</v>
      </c>
    </row>
    <row r="15" spans="1:13" ht="15.75" thickBot="1">
      <c r="A15" s="34">
        <v>100</v>
      </c>
      <c r="B15" s="25">
        <v>4.0620000000000003</v>
      </c>
      <c r="C15" s="25">
        <v>5.1689999999999996</v>
      </c>
      <c r="D15" s="25">
        <v>8.1240000000000006</v>
      </c>
      <c r="E15" s="35"/>
      <c r="F15" s="35"/>
      <c r="G15" s="35"/>
      <c r="H15" s="58">
        <f>B15*E15/'Constants and Conversions'!$F$6</f>
        <v>0</v>
      </c>
      <c r="I15" s="58">
        <f>C15*F15/'Constants and Conversions'!$F$6</f>
        <v>0</v>
      </c>
      <c r="J15" s="58">
        <f>D15*G15/'Constants and Conversions'!$F$6</f>
        <v>0</v>
      </c>
      <c r="K15" s="59">
        <f>Table7[[#This Row],[ 8.5” x 11”  22]]*'Constants and Conversions'!$F$4</f>
        <v>0</v>
      </c>
      <c r="L15" s="59">
        <f>Table7[[#This Row],[ 8.5” x 11”  23]]*'Constants and Conversions'!$F$4</f>
        <v>0</v>
      </c>
      <c r="M15" s="60">
        <f>Table7[[#This Row],[ 8.5” x 11”  24]]*'Constants and Conversions'!$F$4</f>
        <v>0</v>
      </c>
    </row>
    <row r="16" spans="1:13" ht="16.5" thickTop="1" thickBot="1">
      <c r="A16" s="38" t="s">
        <v>35</v>
      </c>
      <c r="B16" s="39"/>
      <c r="C16" s="39"/>
      <c r="D16" s="39"/>
      <c r="E16" s="39"/>
      <c r="F16" s="39"/>
      <c r="G16" s="39"/>
      <c r="H16" s="63">
        <f>SUM(Table7[ 8.5” x 11”  22])</f>
        <v>0</v>
      </c>
      <c r="I16" s="63">
        <f>SUM(Table7[ 8.5” x 11”  23])</f>
        <v>0</v>
      </c>
      <c r="J16" s="63">
        <f>SUM(Table7[ 8.5” x 11”  24])</f>
        <v>0</v>
      </c>
      <c r="K16" s="64">
        <f>SUBTOTAL(109,'Supplies (Paper)'!$K$5:$K$15)</f>
        <v>0</v>
      </c>
      <c r="L16" s="64">
        <f>SUBTOTAL(109,'Supplies (Paper)'!$L$5:$L$15)</f>
        <v>0</v>
      </c>
      <c r="M16" s="65">
        <f>SUBTOTAL(109,'Supplies (Paper)'!$M$5:$M$15)</f>
        <v>0</v>
      </c>
    </row>
    <row r="17" spans="1:13" ht="16.5" thickTop="1" thickBot="1">
      <c r="A17" s="40"/>
      <c r="B17" s="41"/>
      <c r="C17" s="41"/>
      <c r="D17" s="41"/>
      <c r="E17" s="41"/>
      <c r="F17" s="41"/>
      <c r="G17" s="41"/>
      <c r="H17" s="86"/>
      <c r="I17" s="87" t="s">
        <v>113</v>
      </c>
      <c r="J17" s="62">
        <f>H16+I16+J16</f>
        <v>0</v>
      </c>
      <c r="K17" s="42"/>
      <c r="L17" s="61" t="s">
        <v>13</v>
      </c>
      <c r="M17" s="72">
        <f>'Supplies (Paper)'!$M$16+'Supplies (Paper)'!$L$16+'Supplies (Paper)'!$K$16</f>
        <v>0</v>
      </c>
    </row>
    <row r="19" spans="1:13">
      <c r="A19" s="6" t="s">
        <v>33</v>
      </c>
    </row>
  </sheetData>
  <mergeCells count="5">
    <mergeCell ref="B3:D3"/>
    <mergeCell ref="E3:G3"/>
    <mergeCell ref="K3:M3"/>
    <mergeCell ref="H3:J3"/>
    <mergeCell ref="A2:M2"/>
  </mergeCells>
  <phoneticPr fontId="8" type="noConversion"/>
  <pageMargins left="0.7" right="0.7" top="0.75" bottom="0.75" header="0.3" footer="0.3"/>
  <pageSetup orientation="portrait" verticalDpi="0"/>
  <tableParts count="1">
    <tablePart r:id="rId1"/>
  </tablePart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published="0" enableFormatConditionsCalculation="0"/>
  <dimension ref="A1:I29"/>
  <sheetViews>
    <sheetView workbookViewId="0">
      <selection activeCell="J14" sqref="J14"/>
    </sheetView>
  </sheetViews>
  <sheetFormatPr defaultColWidth="8.5703125" defaultRowHeight="15"/>
  <cols>
    <col min="1" max="1" width="37.28515625" customWidth="1"/>
    <col min="2" max="2" width="13" customWidth="1"/>
    <col min="3" max="3" width="9.5703125" customWidth="1"/>
    <col min="4" max="4" width="18.140625" customWidth="1"/>
    <col min="5" max="5" width="11" customWidth="1"/>
    <col min="6" max="6" width="9" bestFit="1" customWidth="1"/>
    <col min="7" max="7" width="20" bestFit="1" customWidth="1"/>
    <col min="8" max="8" width="34.28515625" bestFit="1" customWidth="1"/>
    <col min="9" max="9" width="16.140625" bestFit="1" customWidth="1"/>
  </cols>
  <sheetData>
    <row r="1" spans="1:9" ht="26.25">
      <c r="A1" s="50" t="s">
        <v>131</v>
      </c>
    </row>
    <row r="2" spans="1:9">
      <c r="A2" s="120" t="s">
        <v>0</v>
      </c>
      <c r="B2" s="120"/>
      <c r="C2" s="120"/>
      <c r="D2" s="120"/>
      <c r="E2" s="120"/>
      <c r="F2" s="120"/>
    </row>
    <row r="3" spans="1:9">
      <c r="A3" s="2"/>
      <c r="B3" s="2"/>
      <c r="C3" s="2"/>
      <c r="D3" s="121" t="s">
        <v>77</v>
      </c>
      <c r="E3" s="122"/>
      <c r="F3" s="122"/>
    </row>
    <row r="4" spans="1:9">
      <c r="A4" s="5" t="s">
        <v>5</v>
      </c>
      <c r="B4" s="5" t="s">
        <v>6</v>
      </c>
      <c r="C4" s="5" t="s">
        <v>7</v>
      </c>
      <c r="D4" s="5" t="s">
        <v>8</v>
      </c>
      <c r="E4" s="5" t="s">
        <v>9</v>
      </c>
      <c r="F4" s="5" t="s">
        <v>10</v>
      </c>
      <c r="G4" s="5" t="s">
        <v>128</v>
      </c>
      <c r="H4" s="5" t="s">
        <v>141</v>
      </c>
      <c r="I4" s="5" t="s">
        <v>34</v>
      </c>
    </row>
    <row r="5" spans="1:9">
      <c r="A5" s="1" t="s">
        <v>143</v>
      </c>
      <c r="B5" s="1" t="s">
        <v>95</v>
      </c>
      <c r="C5" s="1" t="s">
        <v>97</v>
      </c>
      <c r="D5" s="11">
        <v>2.2890000000000001</v>
      </c>
      <c r="E5" s="11">
        <v>1.2E-4</v>
      </c>
      <c r="F5" s="11">
        <v>1.6000000000000001E-4</v>
      </c>
      <c r="G5" s="90"/>
      <c r="H5" s="88">
        <f>((Table2[[#This Row],[Amount of Fuel (L)]]*Table2[[#This Row],[ CO2  ]]*'Constants and Conversions'!$C$4)+(Table2[[#This Row],[Amount of Fuel (L)]]*Table2[[#This Row],[ CH4  ]]*'Constants and Conversions'!$C$5)+(Table2[[#This Row],[Amount of Fuel (L)]]*Table2[[#This Row],[ N2O  ]]*'Constants and Conversions'!$C$6))/'Constants and Conversions'!$F$6</f>
        <v>0</v>
      </c>
      <c r="I5" s="37">
        <f>Table2[[#This Row],[Carbon Emissions (tonnes of eCO2)]]*'Constants and Conversions'!$F$4</f>
        <v>0</v>
      </c>
    </row>
    <row r="6" spans="1:9">
      <c r="B6" s="1" t="s">
        <v>78</v>
      </c>
      <c r="C6" s="1" t="s">
        <v>97</v>
      </c>
      <c r="D6" s="11">
        <v>2.6629999999999998</v>
      </c>
      <c r="E6" s="11">
        <v>5.1E-5</v>
      </c>
      <c r="F6" s="11">
        <v>2.2000000000000001E-4</v>
      </c>
      <c r="G6" s="90"/>
      <c r="H6" s="88">
        <f>((Table2[[#This Row],[Amount of Fuel (L)]]*Table2[[#This Row],[ CO2  ]]*'Constants and Conversions'!$C$4)+(Table2[[#This Row],[Amount of Fuel (L)]]*Table2[[#This Row],[ CH4  ]]*'Constants and Conversions'!$C$5)+(Table2[[#This Row],[Amount of Fuel (L)]]*Table2[[#This Row],[ N2O  ]]*'Constants and Conversions'!$C$6))/'Constants and Conversions'!$F$6</f>
        <v>0</v>
      </c>
      <c r="I6" s="37">
        <f>Table2[[#This Row],[Carbon Emissions (tonnes of eCO2)]]*'Constants and Conversions'!$F$4</f>
        <v>0</v>
      </c>
    </row>
    <row r="7" spans="1:9">
      <c r="B7" s="1" t="s">
        <v>90</v>
      </c>
      <c r="C7" s="1" t="s">
        <v>97</v>
      </c>
      <c r="D7" s="11">
        <v>1.51</v>
      </c>
      <c r="E7" s="11">
        <v>6.4000000000000005E-4</v>
      </c>
      <c r="F7" s="11">
        <v>2.8E-5</v>
      </c>
      <c r="G7" s="90"/>
      <c r="H7" s="88">
        <f>((Table2[[#This Row],[Amount of Fuel (L)]]*Table2[[#This Row],[ CO2  ]]*'Constants and Conversions'!$C$4)+(Table2[[#This Row],[Amount of Fuel (L)]]*Table2[[#This Row],[ CH4  ]]*'Constants and Conversions'!$C$5)+(Table2[[#This Row],[Amount of Fuel (L)]]*Table2[[#This Row],[ N2O  ]]*'Constants and Conversions'!$C$6))/'Constants and Conversions'!$F$6</f>
        <v>0</v>
      </c>
      <c r="I7" s="37">
        <f>Table2[[#This Row],[Carbon Emissions (tonnes of eCO2)]]*'Constants and Conversions'!$F$4</f>
        <v>0</v>
      </c>
    </row>
    <row r="8" spans="1:9">
      <c r="B8" s="1" t="s">
        <v>39</v>
      </c>
      <c r="C8" s="1" t="s">
        <v>98</v>
      </c>
      <c r="D8" s="11">
        <v>2.7250000000000001</v>
      </c>
      <c r="E8" s="11">
        <v>1.2999999999999999E-2</v>
      </c>
      <c r="F8" s="11">
        <v>8.6000000000000003E-5</v>
      </c>
      <c r="G8" s="90"/>
      <c r="H8" s="88">
        <f>((Table2[[#This Row],[Amount of Fuel (L)]]*Table2[[#This Row],[ CO2  ]]*'Constants and Conversions'!$C$4)+(Table2[[#This Row],[Amount of Fuel (L)]]*Table2[[#This Row],[ CH4  ]]*'Constants and Conversions'!$C$5)+(Table2[[#This Row],[Amount of Fuel (L)]]*Table2[[#This Row],[ N2O  ]]*'Constants and Conversions'!$C$6))/'Constants and Conversions'!$F$6</f>
        <v>0</v>
      </c>
      <c r="I8" s="37">
        <f>Table2[[#This Row],[Carbon Emissions (tonnes of eCO2)]]*'Constants and Conversions'!$F$4</f>
        <v>0</v>
      </c>
    </row>
    <row r="9" spans="1:9">
      <c r="A9" s="1" t="s">
        <v>145</v>
      </c>
      <c r="B9" s="1" t="s">
        <v>95</v>
      </c>
      <c r="C9" s="1" t="s">
        <v>97</v>
      </c>
      <c r="D9" s="11">
        <v>2.2890000000000001</v>
      </c>
      <c r="E9" s="11">
        <v>1.2999999999999999E-4</v>
      </c>
      <c r="F9" s="11">
        <v>2.5000000000000001E-4</v>
      </c>
      <c r="G9" s="90"/>
      <c r="H9" s="88">
        <f>((Table2[[#This Row],[Amount of Fuel (L)]]*Table2[[#This Row],[ CO2  ]]*'Constants and Conversions'!$C$4)+(Table2[[#This Row],[Amount of Fuel (L)]]*Table2[[#This Row],[ CH4  ]]*'Constants and Conversions'!$C$5)+(Table2[[#This Row],[Amount of Fuel (L)]]*Table2[[#This Row],[ N2O  ]]*'Constants and Conversions'!$C$6))/'Constants and Conversions'!$F$6</f>
        <v>0</v>
      </c>
      <c r="I9" s="37">
        <f>Table2[[#This Row],[Carbon Emissions (tonnes of eCO2)]]*'Constants and Conversions'!$F$4</f>
        <v>0</v>
      </c>
    </row>
    <row r="10" spans="1:9">
      <c r="B10" s="1" t="s">
        <v>78</v>
      </c>
      <c r="C10" s="1" t="s">
        <v>97</v>
      </c>
      <c r="D10" s="11">
        <v>2.6629999999999998</v>
      </c>
      <c r="E10" s="11">
        <v>6.7999999999999999E-5</v>
      </c>
      <c r="F10" s="11">
        <v>2.2000000000000001E-4</v>
      </c>
      <c r="G10" s="90"/>
      <c r="H10" s="88">
        <f>((Table2[[#This Row],[Amount of Fuel (L)]]*Table2[[#This Row],[ CO2  ]]*'Constants and Conversions'!$C$4)+(Table2[[#This Row],[Amount of Fuel (L)]]*Table2[[#This Row],[ CH4  ]]*'Constants and Conversions'!$C$5)+(Table2[[#This Row],[Amount of Fuel (L)]]*Table2[[#This Row],[ N2O  ]]*'Constants and Conversions'!$C$6))/'Constants and Conversions'!$F$6</f>
        <v>0</v>
      </c>
      <c r="I10" s="37">
        <f>Table2[[#This Row],[Carbon Emissions (tonnes of eCO2)]]*'Constants and Conversions'!$F$4</f>
        <v>0</v>
      </c>
    </row>
    <row r="11" spans="1:9">
      <c r="B11" s="1" t="s">
        <v>90</v>
      </c>
      <c r="C11" s="1" t="s">
        <v>97</v>
      </c>
      <c r="D11" s="11">
        <v>1.51</v>
      </c>
      <c r="E11" s="11">
        <v>6.4000000000000005E-4</v>
      </c>
      <c r="F11" s="11">
        <v>2.8E-5</v>
      </c>
      <c r="G11" s="90"/>
      <c r="H11" s="88">
        <f>((Table2[[#This Row],[Amount of Fuel (L)]]*Table2[[#This Row],[ CO2  ]]*'Constants and Conversions'!$C$4)+(Table2[[#This Row],[Amount of Fuel (L)]]*Table2[[#This Row],[ CH4  ]]*'Constants and Conversions'!$C$5)+(Table2[[#This Row],[Amount of Fuel (L)]]*Table2[[#This Row],[ N2O  ]]*'Constants and Conversions'!$C$6))/'Constants and Conversions'!$F$6</f>
        <v>0</v>
      </c>
      <c r="I11" s="37">
        <f>Table2[[#This Row],[Carbon Emissions (tonnes of eCO2)]]*'Constants and Conversions'!$F$4</f>
        <v>0</v>
      </c>
    </row>
    <row r="12" spans="1:9">
      <c r="B12" s="1" t="s">
        <v>40</v>
      </c>
      <c r="C12" s="1" t="s">
        <v>98</v>
      </c>
      <c r="D12" s="11">
        <v>2.7250000000000001</v>
      </c>
      <c r="E12" s="11">
        <v>1.2999999999999999E-2</v>
      </c>
      <c r="F12" s="11">
        <v>8.6000000000000003E-5</v>
      </c>
      <c r="G12" s="90"/>
      <c r="H12" s="88">
        <f>((Table2[[#This Row],[Amount of Fuel (L)]]*Table2[[#This Row],[ CO2  ]]*'Constants and Conversions'!$C$4)+(Table2[[#This Row],[Amount of Fuel (L)]]*Table2[[#This Row],[ CH4  ]]*'Constants and Conversions'!$C$5)+(Table2[[#This Row],[Amount of Fuel (L)]]*Table2[[#This Row],[ N2O  ]]*'Constants and Conversions'!$C$6))/'Constants and Conversions'!$F$6</f>
        <v>0</v>
      </c>
      <c r="I12" s="37">
        <f>Table2[[#This Row],[Carbon Emissions (tonnes of eCO2)]]*'Constants and Conversions'!$F$4</f>
        <v>0</v>
      </c>
    </row>
    <row r="13" spans="1:9">
      <c r="A13" s="1" t="s">
        <v>144</v>
      </c>
      <c r="B13" s="1" t="s">
        <v>95</v>
      </c>
      <c r="C13" s="1" t="s">
        <v>97</v>
      </c>
      <c r="D13" s="11">
        <v>2.2890000000000001</v>
      </c>
      <c r="E13" s="11">
        <v>6.7999999999999999E-5</v>
      </c>
      <c r="F13" s="11">
        <v>2.0000000000000001E-4</v>
      </c>
      <c r="G13" s="90"/>
      <c r="H13" s="88">
        <f>((Table2[[#This Row],[Amount of Fuel (L)]]*Table2[[#This Row],[ CO2  ]]*'Constants and Conversions'!$C$4)+(Table2[[#This Row],[Amount of Fuel (L)]]*Table2[[#This Row],[ CH4  ]]*'Constants and Conversions'!$C$5)+(Table2[[#This Row],[Amount of Fuel (L)]]*Table2[[#This Row],[ N2O  ]]*'Constants and Conversions'!$C$6))/'Constants and Conversions'!$F$6</f>
        <v>0</v>
      </c>
      <c r="I13" s="37">
        <f>Table2[[#This Row],[Carbon Emissions (tonnes of eCO2)]]*'Constants and Conversions'!$F$4</f>
        <v>0</v>
      </c>
    </row>
    <row r="14" spans="1:9">
      <c r="B14" s="1" t="s">
        <v>78</v>
      </c>
      <c r="C14" s="1" t="s">
        <v>97</v>
      </c>
      <c r="D14" s="11">
        <v>2.6629999999999998</v>
      </c>
      <c r="E14" s="11">
        <v>1.2E-4</v>
      </c>
      <c r="F14" s="11">
        <v>8.2000000000000001E-5</v>
      </c>
      <c r="G14" s="90"/>
      <c r="H14" s="88">
        <f>((Table2[[#This Row],[Amount of Fuel (L)]]*Table2[[#This Row],[ CO2  ]]*'Constants and Conversions'!$C$4)+(Table2[[#This Row],[Amount of Fuel (L)]]*Table2[[#This Row],[ CH4  ]]*'Constants and Conversions'!$C$5)+(Table2[[#This Row],[Amount of Fuel (L)]]*Table2[[#This Row],[ N2O  ]]*'Constants and Conversions'!$C$6))/'Constants and Conversions'!$F$6</f>
        <v>0</v>
      </c>
      <c r="I14" s="37">
        <f>Table2[[#This Row],[Carbon Emissions (tonnes of eCO2)]]*'Constants and Conversions'!$F$4</f>
        <v>0</v>
      </c>
    </row>
    <row r="15" spans="1:9">
      <c r="A15" s="1" t="s">
        <v>79</v>
      </c>
      <c r="B15" s="1" t="s">
        <v>95</v>
      </c>
      <c r="C15" s="1" t="s">
        <v>97</v>
      </c>
      <c r="D15" s="11">
        <v>2.2890000000000001</v>
      </c>
      <c r="E15" s="11">
        <v>1.4E-3</v>
      </c>
      <c r="F15" s="11">
        <v>4.5000000000000003E-5</v>
      </c>
      <c r="G15" s="90"/>
      <c r="H15" s="88">
        <f>((Table2[[#This Row],[Amount of Fuel (L)]]*Table2[[#This Row],[ CO2  ]]*'Constants and Conversions'!$C$4)+(Table2[[#This Row],[Amount of Fuel (L)]]*Table2[[#This Row],[ CH4  ]]*'Constants and Conversions'!$C$5)+(Table2[[#This Row],[Amount of Fuel (L)]]*Table2[[#This Row],[ N2O  ]]*'Constants and Conversions'!$C$6))/'Constants and Conversions'!$F$6</f>
        <v>0</v>
      </c>
      <c r="I15" s="37">
        <f>Table2[[#This Row],[Carbon Emissions (tonnes of eCO2)]]*'Constants and Conversions'!$F$4</f>
        <v>0</v>
      </c>
    </row>
    <row r="16" spans="1:9">
      <c r="A16" s="1" t="s">
        <v>80</v>
      </c>
      <c r="B16" s="1" t="s">
        <v>95</v>
      </c>
      <c r="C16" s="1" t="s">
        <v>97</v>
      </c>
      <c r="D16" s="11">
        <v>2.2890000000000001</v>
      </c>
      <c r="E16" s="11">
        <v>2.7000000000000001E-3</v>
      </c>
      <c r="F16" s="11">
        <v>5.0000000000000002E-5</v>
      </c>
      <c r="G16" s="90"/>
      <c r="H16" s="88">
        <f>((Table2[[#This Row],[Amount of Fuel (L)]]*Table2[[#This Row],[ CO2  ]]*'Constants and Conversions'!$C$4)+(Table2[[#This Row],[Amount of Fuel (L)]]*Table2[[#This Row],[ CH4  ]]*'Constants and Conversions'!$C$5)+(Table2[[#This Row],[Amount of Fuel (L)]]*Table2[[#This Row],[ N2O  ]]*'Constants and Conversions'!$C$6))/'Constants and Conversions'!$F$6</f>
        <v>0</v>
      </c>
      <c r="I16" s="37">
        <f>Table2[[#This Row],[Carbon Emissions (tonnes of eCO2)]]*'Constants and Conversions'!$F$4</f>
        <v>0</v>
      </c>
    </row>
    <row r="17" spans="1:9">
      <c r="B17" s="1" t="s">
        <v>78</v>
      </c>
      <c r="C17" s="1" t="s">
        <v>97</v>
      </c>
      <c r="D17" s="11">
        <v>2.6629999999999998</v>
      </c>
      <c r="E17" s="11">
        <v>1.4999999999999999E-4</v>
      </c>
      <c r="F17" s="11">
        <v>1.1000000000000001E-3</v>
      </c>
      <c r="G17" s="90"/>
      <c r="H17" s="88">
        <f>((Table2[[#This Row],[Amount of Fuel (L)]]*Table2[[#This Row],[ CO2  ]]*'Constants and Conversions'!$C$4)+(Table2[[#This Row],[Amount of Fuel (L)]]*Table2[[#This Row],[ CH4  ]]*'Constants and Conversions'!$C$5)+(Table2[[#This Row],[Amount of Fuel (L)]]*Table2[[#This Row],[ N2O  ]]*'Constants and Conversions'!$C$6))/'Constants and Conversions'!$F$6</f>
        <v>0</v>
      </c>
      <c r="I17" s="37">
        <f>Table2[[#This Row],[Carbon Emissions (tonnes of eCO2)]]*'Constants and Conversions'!$F$4</f>
        <v>0</v>
      </c>
    </row>
    <row r="18" spans="1:9">
      <c r="A18" s="1" t="s">
        <v>81</v>
      </c>
      <c r="B18" s="1" t="s">
        <v>95</v>
      </c>
      <c r="C18" s="1" t="s">
        <v>97</v>
      </c>
      <c r="D18" s="11">
        <v>2.2890000000000001</v>
      </c>
      <c r="E18" s="11">
        <v>1.2999999999999999E-3</v>
      </c>
      <c r="F18" s="11">
        <v>6.6000000000000005E-5</v>
      </c>
      <c r="G18" s="90"/>
      <c r="H18" s="88">
        <f>((Table2[[#This Row],[Amount of Fuel (L)]]*Table2[[#This Row],[ CO2  ]]*'Constants and Conversions'!$C$4)+(Table2[[#This Row],[Amount of Fuel (L)]]*Table2[[#This Row],[ CH4  ]]*'Constants and Conversions'!$C$5)+(Table2[[#This Row],[Amount of Fuel (L)]]*Table2[[#This Row],[ N2O  ]]*'Constants and Conversions'!$C$6))/'Constants and Conversions'!$F$6</f>
        <v>0</v>
      </c>
      <c r="I18" s="37">
        <f>Table2[[#This Row],[Carbon Emissions (tonnes of eCO2)]]*'Constants and Conversions'!$F$4</f>
        <v>0</v>
      </c>
    </row>
    <row r="19" spans="1:9">
      <c r="B19" s="1" t="s">
        <v>78</v>
      </c>
      <c r="C19" s="1" t="s">
        <v>97</v>
      </c>
      <c r="D19" s="11">
        <v>2.6629999999999998</v>
      </c>
      <c r="E19" s="11">
        <v>1.4999999999999999E-4</v>
      </c>
      <c r="F19" s="11">
        <v>1.1000000000000001E-3</v>
      </c>
      <c r="G19" s="90"/>
      <c r="H19" s="88">
        <f>((Table2[[#This Row],[Amount of Fuel (L)]]*Table2[[#This Row],[ CO2  ]]*'Constants and Conversions'!$C$4)+(Table2[[#This Row],[Amount of Fuel (L)]]*Table2[[#This Row],[ CH4  ]]*'Constants and Conversions'!$C$5)+(Table2[[#This Row],[Amount of Fuel (L)]]*Table2[[#This Row],[ N2O  ]]*'Constants and Conversions'!$C$6))/'Constants and Conversions'!$F$6</f>
        <v>0</v>
      </c>
      <c r="I19" s="37">
        <f>Table2[[#This Row],[Carbon Emissions (tonnes of eCO2)]]*'Constants and Conversions'!$F$4</f>
        <v>0</v>
      </c>
    </row>
    <row r="20" spans="1:9">
      <c r="A20" s="1" t="s">
        <v>43</v>
      </c>
      <c r="B20" s="1" t="s">
        <v>95</v>
      </c>
      <c r="C20" s="1" t="s">
        <v>97</v>
      </c>
      <c r="D20" s="11">
        <v>2.3420000000000001</v>
      </c>
      <c r="E20" s="11">
        <v>2.2000000000000001E-3</v>
      </c>
      <c r="F20" s="11">
        <v>2.3000000000000001E-4</v>
      </c>
      <c r="G20" s="90"/>
      <c r="H20" s="88">
        <f>((Table2[[#This Row],[Amount of Fuel (L)]]*Table2[[#This Row],[ CO2  ]]*'Constants and Conversions'!$C$4)+(Table2[[#This Row],[Amount of Fuel (L)]]*Table2[[#This Row],[ CH4  ]]*'Constants and Conversions'!$C$5)+(Table2[[#This Row],[Amount of Fuel (L)]]*Table2[[#This Row],[ N2O  ]]*'Constants and Conversions'!$C$6))/'Constants and Conversions'!$F$6</f>
        <v>0</v>
      </c>
      <c r="I20" s="37">
        <f>Table2[[#This Row],[Carbon Emissions (tonnes of eCO2)]]*'Constants and Conversions'!$F$4</f>
        <v>0</v>
      </c>
    </row>
    <row r="21" spans="1:9">
      <c r="B21" s="1" t="s">
        <v>44</v>
      </c>
      <c r="C21" s="1" t="s">
        <v>97</v>
      </c>
      <c r="D21" s="11">
        <v>2.5339999999999998</v>
      </c>
      <c r="E21" s="11">
        <v>8.0000000000000007E-5</v>
      </c>
      <c r="F21" s="11">
        <v>2.3000000000000001E-4</v>
      </c>
      <c r="G21" s="90"/>
      <c r="H21" s="88">
        <f>((Table2[[#This Row],[Amount of Fuel (L)]]*Table2[[#This Row],[ CO2  ]]*'Constants and Conversions'!$C$4)+(Table2[[#This Row],[Amount of Fuel (L)]]*Table2[[#This Row],[ CH4  ]]*'Constants and Conversions'!$C$5)+(Table2[[#This Row],[Amount of Fuel (L)]]*Table2[[#This Row],[ N2O  ]]*'Constants and Conversions'!$C$6))/'Constants and Conversions'!$F$6</f>
        <v>0</v>
      </c>
      <c r="I21" s="37">
        <f>Table2[[#This Row],[Carbon Emissions (tonnes of eCO2)]]*'Constants and Conversions'!$F$4</f>
        <v>0</v>
      </c>
    </row>
    <row r="22" spans="1:9">
      <c r="A22" s="1" t="s">
        <v>45</v>
      </c>
      <c r="B22" s="1" t="s">
        <v>1</v>
      </c>
      <c r="C22" s="1" t="s">
        <v>46</v>
      </c>
      <c r="D22" s="11">
        <v>2.4489999999999998</v>
      </c>
      <c r="E22" s="51">
        <v>0</v>
      </c>
      <c r="F22" s="51">
        <v>0</v>
      </c>
      <c r="G22" s="91"/>
      <c r="H22" s="88">
        <f>((Table2[[#This Row],[Amount of Fuel (L)]]*Table2[[#This Row],[ CO2  ]]*'Constants and Conversions'!$C$4)+(Table2[[#This Row],[Amount of Fuel (L)]]*Table2[[#This Row],[ CH4  ]]*'Constants and Conversions'!$C$5)+(Table2[[#This Row],[Amount of Fuel (L)]]*Table2[[#This Row],[ N2O  ]]*'Constants and Conversions'!$C$6))/'Constants and Conversions'!$F$6</f>
        <v>0</v>
      </c>
      <c r="I22" s="37">
        <f>Table2[[#This Row],[Carbon Emissions (tonnes of eCO2)]]*'Constants and Conversions'!$F$4</f>
        <v>0</v>
      </c>
    </row>
    <row r="23" spans="1:9" ht="15.75" thickBot="1">
      <c r="B23" s="1" t="s">
        <v>3</v>
      </c>
      <c r="C23" s="1" t="s">
        <v>97</v>
      </c>
      <c r="D23" s="11">
        <v>1.494</v>
      </c>
      <c r="E23" s="51">
        <v>0</v>
      </c>
      <c r="F23" s="51">
        <v>0</v>
      </c>
      <c r="G23" s="92"/>
      <c r="H23" s="89">
        <f>((Table2[[#This Row],[Amount of Fuel (L)]]*Table2[[#This Row],[ CO2  ]]*'Constants and Conversions'!$C$4)+(Table2[[#This Row],[Amount of Fuel (L)]]*Table2[[#This Row],[ CH4  ]]*'Constants and Conversions'!$C$5)+(Table2[[#This Row],[Amount of Fuel (L)]]*Table2[[#This Row],[ N2O  ]]*'Constants and Conversions'!$C$6))/'Constants and Conversions'!$F$6</f>
        <v>0</v>
      </c>
      <c r="I23" s="60">
        <f>Table2[[#This Row],[Carbon Emissions (tonnes of eCO2)]]*'Constants and Conversions'!$F$4</f>
        <v>0</v>
      </c>
    </row>
    <row r="24" spans="1:9" ht="15.75" thickTop="1">
      <c r="A24" s="14"/>
      <c r="B24" s="1"/>
      <c r="C24" s="1"/>
      <c r="D24" s="1"/>
      <c r="E24" s="1"/>
      <c r="F24" s="1"/>
      <c r="G24" s="52" t="s">
        <v>35</v>
      </c>
      <c r="H24" s="88">
        <f>SUM(H5:H23)</f>
        <v>0</v>
      </c>
      <c r="I24" s="37">
        <f>SUM(Table2[Offset Cost ($)])</f>
        <v>0</v>
      </c>
    </row>
    <row r="26" spans="1:9">
      <c r="A26" t="s">
        <v>42</v>
      </c>
    </row>
    <row r="27" spans="1:9">
      <c r="A27" t="s">
        <v>41</v>
      </c>
    </row>
    <row r="28" spans="1:9">
      <c r="A28" t="s">
        <v>2</v>
      </c>
      <c r="I28" s="94">
        <f>SUM(I5:I23)</f>
        <v>0</v>
      </c>
    </row>
    <row r="29" spans="1:9">
      <c r="A29" t="s">
        <v>4</v>
      </c>
    </row>
  </sheetData>
  <mergeCells count="2">
    <mergeCell ref="A2:F2"/>
    <mergeCell ref="D3:F3"/>
  </mergeCells>
  <phoneticPr fontId="8" type="noConversion"/>
  <pageMargins left="0.7" right="0.7" top="0.75" bottom="0.75" header="0.3" footer="0.3"/>
  <pageSetup orientation="portrait" horizontalDpi="4294967292" verticalDpi="4294967292" r:id="rId1"/>
  <tableParts count="1">
    <tablePart r:id="rId2"/>
  </tablePart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ublished="0" enableFormatConditionsCalculation="0"/>
  <dimension ref="A1:G22"/>
  <sheetViews>
    <sheetView workbookViewId="0">
      <selection activeCell="G17" sqref="G17"/>
    </sheetView>
  </sheetViews>
  <sheetFormatPr defaultColWidth="8.5703125" defaultRowHeight="15"/>
  <cols>
    <col min="1" max="1" width="18.85546875" customWidth="1"/>
    <col min="2" max="2" width="20.28515625" customWidth="1"/>
    <col min="3" max="3" width="16.28515625" customWidth="1"/>
    <col min="7" max="7" width="16.5703125" customWidth="1"/>
  </cols>
  <sheetData>
    <row r="1" spans="1:7" ht="26.25">
      <c r="A1" s="50" t="s">
        <v>126</v>
      </c>
    </row>
    <row r="2" spans="1:7" ht="15.75" thickBot="1">
      <c r="A2" s="120" t="s">
        <v>23</v>
      </c>
      <c r="B2" s="120"/>
      <c r="C2" s="120"/>
    </row>
    <row r="3" spans="1:7" ht="15.75" thickBot="1">
      <c r="A3" s="1" t="s">
        <v>47</v>
      </c>
      <c r="B3" s="1" t="s">
        <v>48</v>
      </c>
      <c r="C3" s="1" t="s">
        <v>49</v>
      </c>
      <c r="F3" s="123" t="s">
        <v>26</v>
      </c>
      <c r="G3" s="124"/>
    </row>
    <row r="4" spans="1:7">
      <c r="A4" s="1" t="s">
        <v>50</v>
      </c>
      <c r="B4" s="1" t="s">
        <v>51</v>
      </c>
      <c r="C4" s="1">
        <v>1</v>
      </c>
      <c r="F4" s="43">
        <v>25</v>
      </c>
      <c r="G4" s="44" t="s">
        <v>106</v>
      </c>
    </row>
    <row r="5" spans="1:7">
      <c r="A5" s="1" t="s">
        <v>52</v>
      </c>
      <c r="B5" s="1" t="s">
        <v>53</v>
      </c>
      <c r="C5" s="1">
        <v>21</v>
      </c>
      <c r="F5" s="9">
        <v>3.8300000000000001E-2</v>
      </c>
      <c r="G5" s="10" t="s">
        <v>27</v>
      </c>
    </row>
    <row r="6" spans="1:7">
      <c r="A6" s="1" t="s">
        <v>54</v>
      </c>
      <c r="B6" s="1" t="s">
        <v>55</v>
      </c>
      <c r="C6" s="1">
        <v>310</v>
      </c>
      <c r="F6" s="45">
        <v>1000</v>
      </c>
      <c r="G6" s="46" t="s">
        <v>82</v>
      </c>
    </row>
    <row r="7" spans="1:7" ht="15.75" thickBot="1">
      <c r="A7" s="1" t="s">
        <v>56</v>
      </c>
      <c r="B7" s="1" t="s">
        <v>57</v>
      </c>
      <c r="C7" s="1">
        <v>11700</v>
      </c>
      <c r="F7" s="47">
        <v>1000000</v>
      </c>
      <c r="G7" s="48" t="s">
        <v>114</v>
      </c>
    </row>
    <row r="8" spans="1:7">
      <c r="A8" s="1" t="s">
        <v>58</v>
      </c>
      <c r="B8" s="1" t="s">
        <v>59</v>
      </c>
      <c r="C8" s="1">
        <v>650</v>
      </c>
    </row>
    <row r="9" spans="1:7">
      <c r="A9" s="1" t="s">
        <v>60</v>
      </c>
      <c r="B9" s="1" t="s">
        <v>61</v>
      </c>
      <c r="C9" s="1">
        <v>150</v>
      </c>
    </row>
    <row r="10" spans="1:7">
      <c r="A10" s="1" t="s">
        <v>62</v>
      </c>
      <c r="B10" s="1" t="s">
        <v>63</v>
      </c>
      <c r="C10" s="1">
        <v>1300</v>
      </c>
    </row>
    <row r="11" spans="1:7">
      <c r="A11" s="1" t="s">
        <v>64</v>
      </c>
      <c r="B11" s="1" t="s">
        <v>65</v>
      </c>
      <c r="C11" s="1">
        <v>2800</v>
      </c>
    </row>
    <row r="12" spans="1:7">
      <c r="A12" s="1" t="s">
        <v>66</v>
      </c>
      <c r="B12" s="1" t="s">
        <v>67</v>
      </c>
      <c r="C12" s="1">
        <v>1000</v>
      </c>
    </row>
    <row r="13" spans="1:7">
      <c r="A13" s="1" t="s">
        <v>68</v>
      </c>
      <c r="B13" s="1" t="s">
        <v>69</v>
      </c>
      <c r="C13" s="1">
        <v>1300</v>
      </c>
    </row>
    <row r="14" spans="1:7">
      <c r="A14" s="1" t="s">
        <v>70</v>
      </c>
      <c r="B14" s="1" t="s">
        <v>71</v>
      </c>
      <c r="C14" s="1">
        <v>140</v>
      </c>
    </row>
    <row r="15" spans="1:7">
      <c r="A15" s="1" t="s">
        <v>72</v>
      </c>
      <c r="B15" s="1" t="s">
        <v>73</v>
      </c>
      <c r="C15" s="1">
        <v>300</v>
      </c>
    </row>
    <row r="16" spans="1:7">
      <c r="A16" s="1" t="s">
        <v>74</v>
      </c>
      <c r="B16" s="1" t="s">
        <v>14</v>
      </c>
      <c r="C16" s="1">
        <v>3800</v>
      </c>
    </row>
    <row r="17" spans="1:3">
      <c r="A17" s="1" t="s">
        <v>15</v>
      </c>
      <c r="B17" s="1" t="s">
        <v>16</v>
      </c>
      <c r="C17" s="1">
        <v>2900</v>
      </c>
    </row>
    <row r="18" spans="1:3">
      <c r="A18" s="1" t="s">
        <v>17</v>
      </c>
      <c r="B18" s="1" t="s">
        <v>18</v>
      </c>
      <c r="C18" s="1">
        <v>6300</v>
      </c>
    </row>
    <row r="19" spans="1:3">
      <c r="A19" s="1" t="s">
        <v>19</v>
      </c>
      <c r="B19" s="1" t="s">
        <v>20</v>
      </c>
      <c r="C19" s="1">
        <v>560</v>
      </c>
    </row>
    <row r="20" spans="1:3">
      <c r="A20" s="1" t="s">
        <v>21</v>
      </c>
      <c r="B20" s="1" t="s">
        <v>22</v>
      </c>
      <c r="C20" s="1">
        <v>23900</v>
      </c>
    </row>
    <row r="22" spans="1:3">
      <c r="A22" t="s">
        <v>125</v>
      </c>
    </row>
  </sheetData>
  <mergeCells count="2">
    <mergeCell ref="A2:C2"/>
    <mergeCell ref="F3:G3"/>
  </mergeCells>
  <phoneticPr fontId="8" type="noConversion"/>
  <pageMargins left="0.7" right="0.7" top="0.75" bottom="0.75" header="0.3" footer="0.3"/>
  <pageSetup orientation="portrait" verticalDpi="0" r:id="rId1"/>
  <tableParts count="1">
    <tablePart r:id="rId2"/>
  </tableParts>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CIT Web Content Type" ma:contentTypeID="0x010100481DB978F6A9634A9F6236692F8FAB51006EAED45120695D42B546AF3E76E2A39C" ma:contentTypeVersion="20" ma:contentTypeDescription="" ma:contentTypeScope="" ma:versionID="1b4e4926057c05aa564344d5d6524537">
  <xsd:schema xmlns:xsd="http://www.w3.org/2001/XMLSchema" xmlns:xs="http://www.w3.org/2001/XMLSchema" xmlns:p="http://schemas.microsoft.com/office/2006/metadata/properties" xmlns:ns2="7fd00f9a-458a-471e-b455-ad7d7b212f2b" targetNamespace="http://schemas.microsoft.com/office/2006/metadata/properties" ma:root="true" ma:fieldsID="8e9fd002a30ca4b38861d3d6d667f7cd" ns2:_="">
    <xsd:import namespace="7fd00f9a-458a-471e-b455-ad7d7b212f2b"/>
    <xsd:element name="properties">
      <xsd:complexType>
        <xsd:sequence>
          <xsd:element name="documentManagement">
            <xsd:complexType>
              <xsd:all>
                <xsd:element ref="ns2:Folder_x0020_Path" minOccurs="0"/>
                <xsd:element ref="ns2:Folder_1" minOccurs="0"/>
                <xsd:element ref="ns2:Folder_2" minOccurs="0"/>
                <xsd:element ref="ns2:Approve" minOccurs="0"/>
                <xsd:element ref="ns2:Approved_x0020_Date" minOccurs="0"/>
                <xsd:element ref="ns2:isApproved" minOccurs="0"/>
                <xsd:element ref="ns2:xPrevVer" minOccurs="0"/>
                <xsd:element ref="ns2:xDelete" minOccurs="0"/>
                <xsd:element ref="ns2:Uploa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d00f9a-458a-471e-b455-ad7d7b212f2b" elementFormDefault="qualified">
    <xsd:import namespace="http://schemas.microsoft.com/office/2006/documentManagement/types"/>
    <xsd:import namespace="http://schemas.microsoft.com/office/infopath/2007/PartnerControls"/>
    <xsd:element name="Folder_x0020_Path" ma:index="2" nillable="true" ma:displayName="Folder Path" ma:internalName="Folder_x0020_Path">
      <xsd:simpleType>
        <xsd:restriction base="dms:Text">
          <xsd:maxLength value="255"/>
        </xsd:restriction>
      </xsd:simpleType>
    </xsd:element>
    <xsd:element name="Folder_1" ma:index="4" nillable="true" ma:displayName="Folder_1" ma:hidden="true" ma:internalName="Folder_1" ma:readOnly="false">
      <xsd:simpleType>
        <xsd:restriction base="dms:Text">
          <xsd:maxLength value="255"/>
        </xsd:restriction>
      </xsd:simpleType>
    </xsd:element>
    <xsd:element name="Folder_2" ma:index="5" nillable="true" ma:displayName="Folder_2" ma:hidden="true" ma:internalName="Folder_2" ma:readOnly="false">
      <xsd:simpleType>
        <xsd:restriction base="dms:Text">
          <xsd:maxLength value="255"/>
        </xsd:restriction>
      </xsd:simpleType>
    </xsd:element>
    <xsd:element name="Approve" ma:index="6" nillable="true" ma:displayName="Approve" ma:default="1" ma:internalName="Approve">
      <xsd:simpleType>
        <xsd:restriction base="dms:Boolean"/>
      </xsd:simpleType>
    </xsd:element>
    <xsd:element name="Approved_x0020_Date" ma:index="7" nillable="true" ma:displayName="Approved Date" ma:format="DateOnly" ma:internalName="Approved_x0020_Date">
      <xsd:simpleType>
        <xsd:restriction base="dms:DateTime"/>
      </xsd:simpleType>
    </xsd:element>
    <xsd:element name="isApproved" ma:index="8" nillable="true" ma:displayName="isApproved" ma:default="0" ma:internalName="isApproved">
      <xsd:simpleType>
        <xsd:restriction base="dms:Boolean"/>
      </xsd:simpleType>
    </xsd:element>
    <xsd:element name="xPrevVer" ma:index="9" nillable="true" ma:displayName="xPrevVer" ma:decimals="1" ma:default="0" ma:hidden="true" ma:internalName="xPrevVer" ma:readOnly="false">
      <xsd:simpleType>
        <xsd:restriction base="dms:Number"/>
      </xsd:simpleType>
    </xsd:element>
    <xsd:element name="xDelete" ma:index="10" nillable="true" ma:displayName="xDelete" ma:default="0" ma:internalName="xDelete">
      <xsd:simpleType>
        <xsd:restriction base="dms:Boolean"/>
      </xsd:simpleType>
    </xsd:element>
    <xsd:element name="Uploaded" ma:index="11" nillable="true" ma:displayName="Uploaded" ma:default="0" ma:internalName="Uploaded0">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e xmlns="7fd00f9a-458a-471e-b455-ad7d7b212f2b">false</Approve>
    <xPrevVer xmlns="7fd00f9a-458a-471e-b455-ad7d7b212f2b">0</xPrevVer>
    <xDelete xmlns="7fd00f9a-458a-471e-b455-ad7d7b212f2b">false</xDelete>
    <Folder_2 xmlns="7fd00f9a-458a-471e-b455-ad7d7b212f2b" xsi:nil="true"/>
    <isApproved xmlns="7fd00f9a-458a-471e-b455-ad7d7b212f2b">true</isApproved>
    <Approved_x0020_Date xmlns="7fd00f9a-458a-471e-b455-ad7d7b212f2b">2020-10-16T21:08:22+00:00</Approved_x0020_Date>
    <Uploaded xmlns="7fd00f9a-458a-471e-b455-ad7d7b212f2b">false</Uploaded>
    <Folder_x0020_Path xmlns="7fd00f9a-458a-471e-b455-ad7d7b212f2b">/files/sustainability/rfcarbonoffsetcalc.xlsx</Folder_x0020_Path>
    <Folder_1 xmlns="7fd00f9a-458a-471e-b455-ad7d7b212f2b" xsi:nil="true"/>
  </documentManagement>
</p:properties>
</file>

<file path=customXml/itemProps1.xml><?xml version="1.0" encoding="utf-8"?>
<ds:datastoreItem xmlns:ds="http://schemas.openxmlformats.org/officeDocument/2006/customXml" ds:itemID="{F82D0C77-5B37-4089-AA1D-2C1F4F73181E}"/>
</file>

<file path=customXml/itemProps2.xml><?xml version="1.0" encoding="utf-8"?>
<ds:datastoreItem xmlns:ds="http://schemas.openxmlformats.org/officeDocument/2006/customXml" ds:itemID="{655E9AD9-CF8B-4121-8D6F-01BECB22426F}"/>
</file>

<file path=customXml/itemProps3.xml><?xml version="1.0" encoding="utf-8"?>
<ds:datastoreItem xmlns:ds="http://schemas.openxmlformats.org/officeDocument/2006/customXml" ds:itemID="{8550A660-4F96-4DDF-809D-4373F944A3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and Summary</vt:lpstr>
      <vt:lpstr>Buildings</vt:lpstr>
      <vt:lpstr>Supplies (Paper)</vt:lpstr>
      <vt:lpstr>Fleet</vt:lpstr>
      <vt:lpstr>Constants and Conversions</vt:lpstr>
    </vt:vector>
  </TitlesOfParts>
  <Company>BCIT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 Name</dc:creator>
  <cp:lastModifiedBy>Administrator</cp:lastModifiedBy>
  <cp:lastPrinted>2010-11-30T22:02:20Z</cp:lastPrinted>
  <dcterms:created xsi:type="dcterms:W3CDTF">2010-11-10T18:13:30Z</dcterms:created>
  <dcterms:modified xsi:type="dcterms:W3CDTF">2011-01-05T00:05:30Z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0x010100481DB978F6A9634A9F6236692F8FAB51006EAED45120695D42B546AF3E76E2A39C</vt:lpwstr>
  </property>
  <property fmtid="{D5CDD505-2E9C-101B-9397-08002B2CF9AE}" pid="3" name="Uploaded">
    <vt:bool>false</vt:bool>
  </property>
</Properties>
</file>